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5" windowWidth="15195" windowHeight="7935" activeTab="1"/>
  </bookViews>
  <sheets>
    <sheet name="доходы за март 2023" sheetId="101" r:id="rId1"/>
    <sheet name="расходы за март 2023" sheetId="102" r:id="rId2"/>
  </sheets>
  <calcPr calcId="124519"/>
</workbook>
</file>

<file path=xl/calcChain.xml><?xml version="1.0" encoding="utf-8"?>
<calcChain xmlns="http://schemas.openxmlformats.org/spreadsheetml/2006/main">
  <c r="G25" i="101"/>
  <c r="G21"/>
  <c r="F49" i="102"/>
  <c r="E49"/>
  <c r="D49"/>
  <c r="F45"/>
  <c r="E45"/>
  <c r="D45"/>
  <c r="F43"/>
  <c r="E43"/>
  <c r="D43"/>
  <c r="F39"/>
  <c r="E39"/>
  <c r="D39"/>
  <c r="F33"/>
  <c r="E33"/>
  <c r="D33"/>
  <c r="F31"/>
  <c r="E31"/>
  <c r="D31"/>
  <c r="F27"/>
  <c r="H27" s="1"/>
  <c r="E27"/>
  <c r="D27"/>
  <c r="F22"/>
  <c r="E22"/>
  <c r="D22"/>
  <c r="F17"/>
  <c r="E17"/>
  <c r="D17"/>
  <c r="F7"/>
  <c r="E7"/>
  <c r="E52" s="1"/>
  <c r="E53" s="1"/>
  <c r="D7"/>
  <c r="D52" s="1"/>
  <c r="D53" s="1"/>
  <c r="C49"/>
  <c r="B49"/>
  <c r="B52" s="1"/>
  <c r="C45"/>
  <c r="C52" s="1"/>
  <c r="B45"/>
  <c r="B43"/>
  <c r="C39"/>
  <c r="B39"/>
  <c r="C33"/>
  <c r="B33"/>
  <c r="B31"/>
  <c r="C27"/>
  <c r="B27"/>
  <c r="C22"/>
  <c r="B22"/>
  <c r="C17"/>
  <c r="B17"/>
  <c r="C7"/>
  <c r="B7"/>
  <c r="F14" i="101"/>
  <c r="F21" s="1"/>
  <c r="F25" s="1"/>
  <c r="F7"/>
  <c r="E14"/>
  <c r="D14"/>
  <c r="E7"/>
  <c r="E21" s="1"/>
  <c r="E25" s="1"/>
  <c r="D7"/>
  <c r="D21" s="1"/>
  <c r="D25" s="1"/>
  <c r="C14"/>
  <c r="C21" s="1"/>
  <c r="C25" s="1"/>
  <c r="B14"/>
  <c r="C7"/>
  <c r="B7"/>
  <c r="B21" s="1"/>
  <c r="B25" s="1"/>
  <c r="H19" i="102"/>
  <c r="H36"/>
  <c r="G33"/>
  <c r="H11"/>
  <c r="H24"/>
  <c r="H20"/>
  <c r="G7"/>
  <c r="G17"/>
  <c r="G22"/>
  <c r="G27"/>
  <c r="G39"/>
  <c r="H39" s="1"/>
  <c r="G45"/>
  <c r="G49"/>
  <c r="G7" i="101"/>
  <c r="H19"/>
  <c r="H51" i="102"/>
  <c r="H50"/>
  <c r="H18"/>
  <c r="H17"/>
  <c r="H25"/>
  <c r="H22"/>
  <c r="H20" i="101"/>
  <c r="H17"/>
  <c r="H9"/>
  <c r="H33" i="102"/>
  <c r="G14" i="101"/>
  <c r="H14" s="1"/>
  <c r="H8" i="102"/>
  <c r="H9"/>
  <c r="H10"/>
  <c r="H12"/>
  <c r="H13"/>
  <c r="H15"/>
  <c r="H16"/>
  <c r="H21"/>
  <c r="H30"/>
  <c r="H31"/>
  <c r="H32"/>
  <c r="H34"/>
  <c r="H35"/>
  <c r="H37"/>
  <c r="H38"/>
  <c r="H40"/>
  <c r="H41"/>
  <c r="H42"/>
  <c r="H43"/>
  <c r="H44"/>
  <c r="H46"/>
  <c r="H47"/>
  <c r="H49"/>
  <c r="H8" i="101"/>
  <c r="H10"/>
  <c r="H11"/>
  <c r="H12"/>
  <c r="H13"/>
  <c r="H15"/>
  <c r="H16"/>
  <c r="H18"/>
  <c r="H22"/>
  <c r="H45" i="102"/>
  <c r="G52" l="1"/>
  <c r="F52"/>
  <c r="H7"/>
  <c r="H25" i="101"/>
  <c r="H7"/>
  <c r="H52" i="102" l="1"/>
  <c r="F53"/>
  <c r="H21" i="101"/>
</calcChain>
</file>

<file path=xl/sharedStrings.xml><?xml version="1.0" encoding="utf-8"?>
<sst xmlns="http://schemas.openxmlformats.org/spreadsheetml/2006/main" count="92" uniqueCount="83">
  <si>
    <t>%</t>
  </si>
  <si>
    <t>1. Налоговые доходы</t>
  </si>
  <si>
    <t>Подоходный налог с физических  лиц</t>
  </si>
  <si>
    <t>Налог на совокупный доход</t>
  </si>
  <si>
    <t>Налог на имущество физических лиц</t>
  </si>
  <si>
    <t>Земельный  налог</t>
  </si>
  <si>
    <t>Госпошлина</t>
  </si>
  <si>
    <t>-</t>
  </si>
  <si>
    <t>2. Неналоговые  доходы</t>
  </si>
  <si>
    <t>Доходы от использования имущества</t>
  </si>
  <si>
    <t>Платежи при пользовании природными ресурсами</t>
  </si>
  <si>
    <t>Штрафы,  санкции</t>
  </si>
  <si>
    <t>Прочие неналоговые доходы</t>
  </si>
  <si>
    <t>Итого налоговых и неналоговых доходов</t>
  </si>
  <si>
    <t>Всего доходов</t>
  </si>
  <si>
    <t>Исполнение доходной части</t>
  </si>
  <si>
    <t>бюджета Алькеевского муниципального района</t>
  </si>
  <si>
    <t>1. Общегосударственные  расходы</t>
  </si>
  <si>
    <t>- законодательная  власть</t>
  </si>
  <si>
    <t>- исполнительные  органы</t>
  </si>
  <si>
    <t>- другие общегосударственные вопросы</t>
  </si>
  <si>
    <t>2. Национальная  оборона</t>
  </si>
  <si>
    <t>4. Национальная  экономика</t>
  </si>
  <si>
    <t>5. Жилищно-коммунальное хозяйство</t>
  </si>
  <si>
    <t>- жилищное хозяйство</t>
  </si>
  <si>
    <t>- коммунальное  хозяйство</t>
  </si>
  <si>
    <t>- благоустройство</t>
  </si>
  <si>
    <t>- дошкольное  образование</t>
  </si>
  <si>
    <t>- общее  образование</t>
  </si>
  <si>
    <t>- молодежная политика и оздоровление детей</t>
  </si>
  <si>
    <t>- другие вопросы в области образования</t>
  </si>
  <si>
    <t>- культура</t>
  </si>
  <si>
    <t>- кинематография</t>
  </si>
  <si>
    <t>- соцобеспечение населения</t>
  </si>
  <si>
    <t>- жилье молодым семьям</t>
  </si>
  <si>
    <t>Расходная часть бюджета</t>
  </si>
  <si>
    <t>Алькеевского муниципального района</t>
  </si>
  <si>
    <t>Всего  расходов:</t>
  </si>
  <si>
    <t xml:space="preserve"> главы района</t>
  </si>
  <si>
    <t>Председатель Финансово-бюджетной палаты</t>
  </si>
  <si>
    <t>Алькеевского муниципального района:</t>
  </si>
  <si>
    <t>И. И. Габидуллин</t>
  </si>
  <si>
    <t>финансово-бюджетная палата, контрольно счетная палата</t>
  </si>
  <si>
    <t>Доходы от продажи имущества и зем.участков</t>
  </si>
  <si>
    <t xml:space="preserve"> - пенсионние обеспечение</t>
  </si>
  <si>
    <t>3. Правоохранительная  деятельность и национальная безопастность</t>
  </si>
  <si>
    <t>7. Образование</t>
  </si>
  <si>
    <t>8. Культура и кинематография</t>
  </si>
  <si>
    <t>10. Социальная  политика</t>
  </si>
  <si>
    <t>6.Природоохранные мероприятия</t>
  </si>
  <si>
    <t>судебная система</t>
  </si>
  <si>
    <t>другие вопросы в области культуры</t>
  </si>
  <si>
    <t>спорт</t>
  </si>
  <si>
    <t>3. Безвозмездные  поступления</t>
  </si>
  <si>
    <t>другие вопросы в области национальной экономики</t>
  </si>
  <si>
    <t>ЕДДС</t>
  </si>
  <si>
    <t>резервный фонд</t>
  </si>
  <si>
    <t>природоохранные мероприятия</t>
  </si>
  <si>
    <t>Доходы от оказания платных услуг (работ) и компенсации затрат государства</t>
  </si>
  <si>
    <t>содержание скотомогильников и биотермических ям</t>
  </si>
  <si>
    <t>11. Физическая культура и спорт</t>
  </si>
  <si>
    <t xml:space="preserve">9. Здравоохранение  </t>
  </si>
  <si>
    <t>санитарно-эпидемиологическое благополучие</t>
  </si>
  <si>
    <t>Акцизы</t>
  </si>
  <si>
    <t>Дорожное хозяйство</t>
  </si>
  <si>
    <t>содержание ОПОП</t>
  </si>
  <si>
    <t>Возврат остатков с АУ,БУ</t>
  </si>
  <si>
    <t>Водное хозяйство</t>
  </si>
  <si>
    <t>12. Отрицательные трансферты</t>
  </si>
  <si>
    <t>Обеспечение проведения выборов, референдума</t>
  </si>
  <si>
    <t>-доп образование</t>
  </si>
  <si>
    <t>Содержание дома участкового</t>
  </si>
  <si>
    <t>Спасательный пост</t>
  </si>
  <si>
    <t>Годовой уточн. план   на 01.04.   2022 г.</t>
  </si>
  <si>
    <t>Исполнение на 01.04.  2022 г.</t>
  </si>
  <si>
    <t>Исполнение 2022 г.</t>
  </si>
  <si>
    <t>Уточн. год. план   2022 г.</t>
  </si>
  <si>
    <t>Исполнение 2022г.</t>
  </si>
  <si>
    <t>4. Возврат в МФ неиспользованных в 2022 году субвенций</t>
  </si>
  <si>
    <t>на 01.04.2023 г.</t>
  </si>
  <si>
    <t>Годовой уточн. план   на 01.04.   2023 г.</t>
  </si>
  <si>
    <t>Исполнение на 01.04. 2023 г.</t>
  </si>
  <si>
    <t>Исполнение на 01.04.  2023 г.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</si>
</sst>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justify" vertical="top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justify" vertical="top" wrapText="1"/>
      <protection locked="0"/>
    </xf>
    <xf numFmtId="0" fontId="1" fillId="0" borderId="7" xfId="0" applyFont="1" applyBorder="1" applyAlignment="1" applyProtection="1">
      <alignment horizontal="justify" vertical="top" wrapText="1"/>
      <protection locked="0"/>
    </xf>
    <xf numFmtId="0" fontId="3" fillId="0" borderId="7" xfId="0" applyFont="1" applyBorder="1" applyAlignment="1" applyProtection="1">
      <alignment horizontal="justify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justify" vertical="top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NumberFormat="1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justify" vertical="top" wrapText="1"/>
      <protection locked="0"/>
    </xf>
    <xf numFmtId="0" fontId="2" fillId="0" borderId="7" xfId="0" applyNumberFormat="1" applyFont="1" applyBorder="1" applyAlignment="1" applyProtection="1">
      <alignment horizontal="justify" vertical="top" wrapText="1"/>
      <protection locked="0"/>
    </xf>
    <xf numFmtId="0" fontId="2" fillId="0" borderId="7" xfId="0" applyFont="1" applyBorder="1" applyAlignment="1" applyProtection="1">
      <alignment horizontal="justify" vertical="top" wrapText="1"/>
      <protection locked="0"/>
    </xf>
    <xf numFmtId="0" fontId="4" fillId="0" borderId="7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horizontal="justify" vertical="top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</xf>
    <xf numFmtId="0" fontId="1" fillId="0" borderId="0" xfId="0" applyFont="1" applyBorder="1" applyProtection="1"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justify" vertical="top" wrapText="1"/>
      <protection locked="0"/>
    </xf>
    <xf numFmtId="0" fontId="4" fillId="0" borderId="8" xfId="0" applyFont="1" applyBorder="1" applyAlignment="1" applyProtection="1">
      <alignment horizontal="justify" vertical="top" wrapText="1"/>
      <protection locked="0"/>
    </xf>
    <xf numFmtId="164" fontId="4" fillId="0" borderId="10" xfId="0" applyNumberFormat="1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justify" vertical="top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</xf>
    <xf numFmtId="164" fontId="4" fillId="0" borderId="9" xfId="0" applyNumberFormat="1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 enableFormatConditionsCalculation="0">
    <tabColor indexed="13"/>
  </sheetPr>
  <dimension ref="A1:H43"/>
  <sheetViews>
    <sheetView view="pageBreakPreview" topLeftCell="A12" workbookViewId="0">
      <selection activeCell="H21" sqref="H21"/>
    </sheetView>
  </sheetViews>
  <sheetFormatPr defaultRowHeight="12.75"/>
  <cols>
    <col min="1" max="1" width="25.140625" style="1" customWidth="1"/>
    <col min="2" max="2" width="10.5703125" style="1" customWidth="1"/>
    <col min="3" max="5" width="9.140625" style="1"/>
    <col min="6" max="6" width="10.140625" style="1" customWidth="1"/>
    <col min="7" max="7" width="9.7109375" style="1" customWidth="1"/>
    <col min="8" max="8" width="10.42578125" style="1" customWidth="1"/>
    <col min="9" max="16384" width="9.140625" style="1"/>
  </cols>
  <sheetData>
    <row r="1" spans="1:8" ht="3" customHeight="1"/>
    <row r="2" spans="1:8" ht="18.75">
      <c r="A2" s="68" t="s">
        <v>15</v>
      </c>
      <c r="B2" s="68"/>
      <c r="C2" s="68"/>
      <c r="D2" s="68"/>
      <c r="E2" s="68"/>
      <c r="F2" s="68"/>
      <c r="G2" s="68"/>
      <c r="H2" s="68"/>
    </row>
    <row r="3" spans="1:8" ht="18.75">
      <c r="A3" s="68" t="s">
        <v>16</v>
      </c>
      <c r="B3" s="68"/>
      <c r="C3" s="68"/>
      <c r="D3" s="68"/>
      <c r="E3" s="68"/>
      <c r="F3" s="68"/>
      <c r="G3" s="68"/>
      <c r="H3" s="68"/>
    </row>
    <row r="4" spans="1:8" ht="19.5" thickBot="1">
      <c r="A4" s="68" t="s">
        <v>79</v>
      </c>
      <c r="B4" s="68"/>
      <c r="C4" s="68"/>
      <c r="D4" s="68"/>
      <c r="E4" s="68"/>
      <c r="F4" s="68"/>
      <c r="G4" s="68"/>
      <c r="H4" s="68"/>
    </row>
    <row r="5" spans="1:8" ht="13.5" hidden="1" thickBot="1"/>
    <row r="6" spans="1:8" ht="65.25" customHeight="1" thickTop="1" thickBot="1">
      <c r="A6" s="5"/>
      <c r="B6" s="54" t="s">
        <v>73</v>
      </c>
      <c r="C6" s="55" t="s">
        <v>74</v>
      </c>
      <c r="D6" s="42" t="s">
        <v>76</v>
      </c>
      <c r="E6" s="43" t="s">
        <v>77</v>
      </c>
      <c r="F6" s="49" t="s">
        <v>80</v>
      </c>
      <c r="G6" s="51" t="s">
        <v>81</v>
      </c>
      <c r="H6" s="9" t="s">
        <v>0</v>
      </c>
    </row>
    <row r="7" spans="1:8" ht="16.5" thickTop="1">
      <c r="A7" s="12" t="s">
        <v>1</v>
      </c>
      <c r="B7" s="18">
        <f t="shared" ref="B7:C7" si="0">B8+B9+B10+B11+B12+B13</f>
        <v>223972</v>
      </c>
      <c r="C7" s="18">
        <f t="shared" si="0"/>
        <v>49693</v>
      </c>
      <c r="D7" s="18">
        <f>D8+D9+D10+D11+D12+D13</f>
        <v>234983</v>
      </c>
      <c r="E7" s="18">
        <f>E8+E9+E10+E11+E12+E13</f>
        <v>253020</v>
      </c>
      <c r="F7" s="18">
        <f t="shared" ref="F7" si="1">F8+F9+F10+F11+F12+F13</f>
        <v>238189</v>
      </c>
      <c r="G7" s="18">
        <f t="shared" ref="G7" si="2">G8+G9+G10+G11+G12+G13</f>
        <v>69852</v>
      </c>
      <c r="H7" s="66">
        <f>G7/F7*100</f>
        <v>29.326291306483508</v>
      </c>
    </row>
    <row r="8" spans="1:8" ht="31.5">
      <c r="A8" s="13" t="s">
        <v>2</v>
      </c>
      <c r="B8" s="52">
        <v>165519</v>
      </c>
      <c r="C8" s="53">
        <v>38143</v>
      </c>
      <c r="D8" s="52">
        <v>174982</v>
      </c>
      <c r="E8" s="53">
        <v>192552</v>
      </c>
      <c r="F8" s="52">
        <v>179100</v>
      </c>
      <c r="G8" s="53">
        <v>59353</v>
      </c>
      <c r="H8" s="21">
        <f t="shared" ref="H8:H13" si="3">ROUND(G8/F8*100,1)</f>
        <v>33.1</v>
      </c>
    </row>
    <row r="9" spans="1:8" ht="15.75">
      <c r="A9" s="13" t="s">
        <v>63</v>
      </c>
      <c r="B9" s="52">
        <v>27000</v>
      </c>
      <c r="C9" s="53">
        <v>7211</v>
      </c>
      <c r="D9" s="52">
        <v>32100</v>
      </c>
      <c r="E9" s="53">
        <v>32265</v>
      </c>
      <c r="F9" s="52">
        <v>28100</v>
      </c>
      <c r="G9" s="53">
        <v>7740</v>
      </c>
      <c r="H9" s="21">
        <f t="shared" si="3"/>
        <v>27.5</v>
      </c>
    </row>
    <row r="10" spans="1:8" ht="33.75" customHeight="1">
      <c r="A10" s="13" t="s">
        <v>3</v>
      </c>
      <c r="B10" s="52">
        <v>8126</v>
      </c>
      <c r="C10" s="53">
        <v>2428</v>
      </c>
      <c r="D10" s="52">
        <v>11402</v>
      </c>
      <c r="E10" s="53">
        <v>11466</v>
      </c>
      <c r="F10" s="52">
        <v>11988</v>
      </c>
      <c r="G10" s="53">
        <v>136</v>
      </c>
      <c r="H10" s="21">
        <f t="shared" si="3"/>
        <v>1.1000000000000001</v>
      </c>
    </row>
    <row r="11" spans="1:8" ht="31.5">
      <c r="A11" s="13" t="s">
        <v>4</v>
      </c>
      <c r="B11" s="52">
        <v>4244</v>
      </c>
      <c r="C11" s="53">
        <v>89</v>
      </c>
      <c r="D11" s="52">
        <v>4244</v>
      </c>
      <c r="E11" s="53">
        <v>4274</v>
      </c>
      <c r="F11" s="52">
        <v>4451</v>
      </c>
      <c r="G11" s="53">
        <v>-50</v>
      </c>
      <c r="H11" s="21">
        <f t="shared" si="3"/>
        <v>-1.1000000000000001</v>
      </c>
    </row>
    <row r="12" spans="1:8" ht="15.75">
      <c r="A12" s="13" t="s">
        <v>5</v>
      </c>
      <c r="B12" s="52">
        <v>17534</v>
      </c>
      <c r="C12" s="53">
        <v>1428</v>
      </c>
      <c r="D12" s="52">
        <v>10706</v>
      </c>
      <c r="E12" s="53">
        <v>10708</v>
      </c>
      <c r="F12" s="52">
        <v>13000</v>
      </c>
      <c r="G12" s="53">
        <v>2303</v>
      </c>
      <c r="H12" s="21">
        <f t="shared" si="3"/>
        <v>17.7</v>
      </c>
    </row>
    <row r="13" spans="1:8" ht="15.75">
      <c r="A13" s="13" t="s">
        <v>6</v>
      </c>
      <c r="B13" s="52">
        <v>1549</v>
      </c>
      <c r="C13" s="53">
        <v>394</v>
      </c>
      <c r="D13" s="52">
        <v>1549</v>
      </c>
      <c r="E13" s="53">
        <v>1755</v>
      </c>
      <c r="F13" s="52">
        <v>1550</v>
      </c>
      <c r="G13" s="53">
        <v>370</v>
      </c>
      <c r="H13" s="21">
        <f t="shared" si="3"/>
        <v>23.9</v>
      </c>
    </row>
    <row r="14" spans="1:8" ht="31.5">
      <c r="A14" s="14" t="s">
        <v>8</v>
      </c>
      <c r="B14" s="20">
        <f t="shared" ref="B14:C14" si="4">B15+B16+B17+B18+B19+B20</f>
        <v>9380</v>
      </c>
      <c r="C14" s="20">
        <f t="shared" si="4"/>
        <v>11930</v>
      </c>
      <c r="D14" s="20">
        <f>D15+D16+D17+D18+D19+D20</f>
        <v>20752</v>
      </c>
      <c r="E14" s="20">
        <f>E15+E16+E17+E18+E19+E20</f>
        <v>21635</v>
      </c>
      <c r="F14" s="20">
        <f t="shared" ref="F14" si="5">F15+F16+F17+F18+F19+F20</f>
        <v>10822</v>
      </c>
      <c r="G14" s="20">
        <f t="shared" ref="G14" si="6">G15+G16+G17+G18+G19+G20</f>
        <v>7619</v>
      </c>
      <c r="H14" s="21">
        <f t="shared" ref="H14:H22" si="7">ROUND(G14/F14*100,1)</f>
        <v>70.400000000000006</v>
      </c>
    </row>
    <row r="15" spans="1:8" ht="47.25" customHeight="1">
      <c r="A15" s="15" t="s">
        <v>9</v>
      </c>
      <c r="B15" s="19">
        <v>3638</v>
      </c>
      <c r="C15" s="7">
        <v>810</v>
      </c>
      <c r="D15" s="19">
        <v>4464</v>
      </c>
      <c r="E15" s="7">
        <v>4552</v>
      </c>
      <c r="F15" s="19">
        <v>3421</v>
      </c>
      <c r="G15" s="7">
        <v>984</v>
      </c>
      <c r="H15" s="21">
        <f t="shared" si="7"/>
        <v>28.8</v>
      </c>
    </row>
    <row r="16" spans="1:8" ht="48" customHeight="1">
      <c r="A16" s="13" t="s">
        <v>10</v>
      </c>
      <c r="B16" s="52">
        <v>282</v>
      </c>
      <c r="C16" s="53">
        <v>13</v>
      </c>
      <c r="D16" s="52">
        <v>282</v>
      </c>
      <c r="E16" s="53">
        <v>47</v>
      </c>
      <c r="F16" s="52">
        <v>31</v>
      </c>
      <c r="G16" s="53">
        <v>20</v>
      </c>
      <c r="H16" s="21">
        <f t="shared" si="7"/>
        <v>64.5</v>
      </c>
    </row>
    <row r="17" spans="1:8" ht="47.25">
      <c r="A17" s="13" t="s">
        <v>43</v>
      </c>
      <c r="B17" s="52">
        <v>443</v>
      </c>
      <c r="C17" s="53">
        <v>5696</v>
      </c>
      <c r="D17" s="52">
        <v>6845</v>
      </c>
      <c r="E17" s="53">
        <v>7714</v>
      </c>
      <c r="F17" s="52">
        <v>498</v>
      </c>
      <c r="G17" s="53">
        <v>581</v>
      </c>
      <c r="H17" s="21">
        <f t="shared" si="7"/>
        <v>116.7</v>
      </c>
    </row>
    <row r="18" spans="1:8" ht="15.75">
      <c r="A18" s="13" t="s">
        <v>11</v>
      </c>
      <c r="B18" s="52">
        <v>169</v>
      </c>
      <c r="C18" s="53">
        <v>517</v>
      </c>
      <c r="D18" s="52">
        <v>869</v>
      </c>
      <c r="E18" s="53">
        <v>912</v>
      </c>
      <c r="F18" s="52">
        <v>932</v>
      </c>
      <c r="G18" s="53">
        <v>61</v>
      </c>
      <c r="H18" s="21">
        <f t="shared" si="7"/>
        <v>6.5</v>
      </c>
    </row>
    <row r="19" spans="1:8" ht="63">
      <c r="A19" s="13" t="s">
        <v>58</v>
      </c>
      <c r="B19" s="52">
        <v>248</v>
      </c>
      <c r="C19" s="53">
        <v>260</v>
      </c>
      <c r="D19" s="52">
        <v>3342</v>
      </c>
      <c r="E19" s="53">
        <v>3460</v>
      </c>
      <c r="F19" s="52">
        <v>833</v>
      </c>
      <c r="G19" s="53">
        <v>866</v>
      </c>
      <c r="H19" s="21">
        <f t="shared" si="7"/>
        <v>104</v>
      </c>
    </row>
    <row r="20" spans="1:8" ht="31.5">
      <c r="A20" s="13" t="s">
        <v>12</v>
      </c>
      <c r="B20" s="19">
        <v>4600</v>
      </c>
      <c r="C20" s="7">
        <v>4634</v>
      </c>
      <c r="D20" s="19">
        <v>4950</v>
      </c>
      <c r="E20" s="7">
        <v>4950</v>
      </c>
      <c r="F20" s="19">
        <v>5107</v>
      </c>
      <c r="G20" s="7">
        <v>5107</v>
      </c>
      <c r="H20" s="21">
        <f t="shared" si="7"/>
        <v>100</v>
      </c>
    </row>
    <row r="21" spans="1:8" ht="31.5">
      <c r="A21" s="14" t="s">
        <v>13</v>
      </c>
      <c r="B21" s="27">
        <f>B7+B14</f>
        <v>233352</v>
      </c>
      <c r="C21" s="27">
        <f>C14+C7</f>
        <v>61623</v>
      </c>
      <c r="D21" s="27">
        <f>D7+D14</f>
        <v>255735</v>
      </c>
      <c r="E21" s="27">
        <f>E7+E14</f>
        <v>274655</v>
      </c>
      <c r="F21" s="27">
        <f t="shared" ref="F21" si="8">F7+F14</f>
        <v>249011</v>
      </c>
      <c r="G21" s="27">
        <f>G14+G7</f>
        <v>77471</v>
      </c>
      <c r="H21" s="21">
        <f t="shared" si="7"/>
        <v>31.1</v>
      </c>
    </row>
    <row r="22" spans="1:8" ht="31.5">
      <c r="A22" s="16" t="s">
        <v>53</v>
      </c>
      <c r="B22" s="24">
        <v>631228</v>
      </c>
      <c r="C22" s="47">
        <v>207331</v>
      </c>
      <c r="D22" s="24">
        <v>703813</v>
      </c>
      <c r="E22" s="47">
        <v>703774</v>
      </c>
      <c r="F22" s="24">
        <v>712497</v>
      </c>
      <c r="G22" s="47">
        <v>191821</v>
      </c>
      <c r="H22" s="28">
        <f t="shared" si="7"/>
        <v>26.9</v>
      </c>
    </row>
    <row r="23" spans="1:8" ht="31.5">
      <c r="A23" s="16" t="s">
        <v>66</v>
      </c>
      <c r="B23" s="24">
        <v>0</v>
      </c>
      <c r="C23" s="47">
        <v>0</v>
      </c>
      <c r="D23" s="24">
        <v>5600</v>
      </c>
      <c r="E23" s="59">
        <v>5600</v>
      </c>
      <c r="F23" s="24">
        <v>0</v>
      </c>
      <c r="G23" s="47">
        <v>0</v>
      </c>
      <c r="H23" s="28">
        <v>0</v>
      </c>
    </row>
    <row r="24" spans="1:8" ht="48" thickBot="1">
      <c r="A24" s="14" t="s">
        <v>78</v>
      </c>
      <c r="B24" s="64">
        <v>0</v>
      </c>
      <c r="C24" s="8">
        <v>-5332</v>
      </c>
      <c r="D24" s="22">
        <v>-5411</v>
      </c>
      <c r="E24" s="8">
        <v>-5411</v>
      </c>
      <c r="F24" s="64">
        <v>0</v>
      </c>
      <c r="G24" s="8">
        <v>-4569</v>
      </c>
      <c r="H24" s="23" t="s">
        <v>7</v>
      </c>
    </row>
    <row r="25" spans="1:8" ht="28.5" customHeight="1" thickTop="1" thickBot="1">
      <c r="A25" s="6" t="s">
        <v>14</v>
      </c>
      <c r="B25" s="65">
        <f>B21+B22-B24</f>
        <v>864580</v>
      </c>
      <c r="C25" s="25">
        <f>C24+C22+C21</f>
        <v>263622</v>
      </c>
      <c r="D25" s="25">
        <f>D21+D22+D24+D23</f>
        <v>959737</v>
      </c>
      <c r="E25" s="25">
        <f>E21+E22+E24+E23</f>
        <v>978618</v>
      </c>
      <c r="F25" s="65">
        <f>F21+F22-F24</f>
        <v>961508</v>
      </c>
      <c r="G25" s="25">
        <f>G24+G22+G23+G21</f>
        <v>264723</v>
      </c>
      <c r="H25" s="17">
        <f>ROUND(G25/F25*100,1)</f>
        <v>27.5</v>
      </c>
    </row>
    <row r="26" spans="1:8" ht="28.5" hidden="1" customHeight="1" thickTop="1">
      <c r="A26" s="2"/>
      <c r="B26" s="3"/>
      <c r="C26" s="3"/>
      <c r="D26" s="3"/>
      <c r="E26" s="3"/>
      <c r="F26" s="3"/>
      <c r="G26" s="3"/>
      <c r="H26" s="3"/>
    </row>
    <row r="27" spans="1:8" ht="16.5" thickTop="1">
      <c r="A27" s="40" t="s">
        <v>39</v>
      </c>
      <c r="B27" s="40"/>
      <c r="C27" s="40"/>
      <c r="D27" s="40"/>
      <c r="E27" s="40"/>
      <c r="F27" s="40"/>
      <c r="G27" s="40"/>
      <c r="H27" s="4"/>
    </row>
    <row r="28" spans="1:8" ht="15.75">
      <c r="A28" s="40" t="s">
        <v>40</v>
      </c>
      <c r="B28" s="40"/>
      <c r="C28" s="40"/>
      <c r="D28" s="40"/>
      <c r="E28" s="40"/>
      <c r="F28" s="40" t="s">
        <v>41</v>
      </c>
      <c r="G28" s="40"/>
      <c r="H28" s="4"/>
    </row>
    <row r="29" spans="1:8">
      <c r="A29" s="4"/>
      <c r="B29" s="4"/>
      <c r="C29" s="4"/>
      <c r="D29" s="4"/>
      <c r="E29" s="4"/>
      <c r="F29" s="4"/>
      <c r="G29" s="4"/>
      <c r="H29" s="4"/>
    </row>
    <row r="30" spans="1:8">
      <c r="A30" s="4"/>
      <c r="B30" s="4"/>
      <c r="C30" s="4"/>
      <c r="D30" s="4"/>
      <c r="E30" s="4"/>
      <c r="F30" s="4"/>
      <c r="G30" s="4"/>
      <c r="H30" s="4"/>
    </row>
    <row r="31" spans="1:8">
      <c r="A31" s="4"/>
      <c r="B31" s="4"/>
      <c r="C31" s="4"/>
      <c r="D31" s="4"/>
      <c r="E31" s="4"/>
      <c r="F31" s="4"/>
      <c r="G31" s="4"/>
      <c r="H31" s="4"/>
    </row>
    <row r="32" spans="1:8">
      <c r="A32" s="4"/>
      <c r="B32" s="4"/>
      <c r="C32" s="4"/>
      <c r="D32" s="4"/>
      <c r="E32" s="4"/>
      <c r="F32" s="4"/>
      <c r="G32" s="4"/>
      <c r="H32" s="4"/>
    </row>
    <row r="33" spans="1:8">
      <c r="A33" s="4"/>
      <c r="B33" s="4"/>
      <c r="C33" s="4"/>
      <c r="D33" s="4"/>
      <c r="E33" s="4"/>
      <c r="F33" s="4"/>
      <c r="G33" s="4"/>
      <c r="H33" s="4"/>
    </row>
    <row r="34" spans="1:8">
      <c r="A34" s="4"/>
      <c r="B34" s="4"/>
      <c r="C34" s="4"/>
      <c r="D34" s="4"/>
      <c r="E34" s="4"/>
      <c r="F34" s="4"/>
      <c r="G34" s="4"/>
      <c r="H34" s="4"/>
    </row>
    <row r="35" spans="1:8">
      <c r="A35" s="4"/>
      <c r="B35" s="4"/>
      <c r="C35" s="4"/>
      <c r="D35" s="4"/>
      <c r="E35" s="4"/>
      <c r="F35" s="4"/>
      <c r="G35" s="4"/>
      <c r="H35" s="4"/>
    </row>
    <row r="36" spans="1:8">
      <c r="A36" s="4"/>
      <c r="B36" s="4"/>
      <c r="C36" s="4"/>
      <c r="D36" s="4"/>
      <c r="E36" s="4"/>
      <c r="F36" s="4"/>
      <c r="G36" s="4"/>
      <c r="H36" s="4"/>
    </row>
    <row r="37" spans="1:8">
      <c r="A37" s="4"/>
      <c r="B37" s="4"/>
      <c r="C37" s="4"/>
      <c r="D37" s="4"/>
      <c r="E37" s="4"/>
      <c r="F37" s="4"/>
      <c r="G37" s="4"/>
      <c r="H37" s="4"/>
    </row>
    <row r="38" spans="1:8">
      <c r="A38" s="4"/>
      <c r="B38" s="4"/>
      <c r="C38" s="4"/>
      <c r="D38" s="4"/>
      <c r="E38" s="4"/>
      <c r="F38" s="4"/>
      <c r="G38" s="4"/>
      <c r="H38" s="4"/>
    </row>
    <row r="39" spans="1:8">
      <c r="A39" s="4"/>
      <c r="B39" s="4"/>
      <c r="C39" s="4"/>
      <c r="D39" s="4"/>
      <c r="E39" s="4"/>
      <c r="F39" s="4"/>
      <c r="G39" s="4"/>
      <c r="H39" s="4"/>
    </row>
    <row r="40" spans="1:8">
      <c r="A40" s="4"/>
      <c r="B40" s="4"/>
      <c r="C40" s="4"/>
      <c r="D40" s="4"/>
      <c r="E40" s="4"/>
      <c r="F40" s="4"/>
      <c r="G40" s="4"/>
      <c r="H40" s="4"/>
    </row>
    <row r="41" spans="1:8">
      <c r="A41" s="4"/>
      <c r="B41" s="4"/>
      <c r="C41" s="4"/>
      <c r="D41" s="4"/>
      <c r="E41" s="4"/>
      <c r="F41" s="4"/>
      <c r="G41" s="4"/>
      <c r="H41" s="4"/>
    </row>
    <row r="42" spans="1:8">
      <c r="A42" s="4"/>
      <c r="B42" s="4"/>
      <c r="C42" s="4"/>
      <c r="D42" s="4"/>
      <c r="E42" s="4"/>
      <c r="F42" s="4"/>
      <c r="G42" s="4"/>
      <c r="H42" s="4"/>
    </row>
    <row r="43" spans="1:8">
      <c r="A43" s="4"/>
      <c r="B43" s="4"/>
      <c r="C43" s="4"/>
      <c r="D43" s="4"/>
      <c r="E43" s="4"/>
      <c r="F43" s="4"/>
      <c r="G43" s="4"/>
      <c r="H43" s="4"/>
    </row>
  </sheetData>
  <mergeCells count="3">
    <mergeCell ref="A2:H2"/>
    <mergeCell ref="A3:H3"/>
    <mergeCell ref="A4:H4"/>
  </mergeCells>
  <phoneticPr fontId="5" type="noConversion"/>
  <printOptions horizontalCentered="1"/>
  <pageMargins left="0.55118110236220474" right="0.43307086614173229" top="0.35433070866141736" bottom="0.3149606299212598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" enableFormatConditionsCalculation="0">
    <tabColor indexed="13"/>
    <pageSetUpPr fitToPage="1"/>
  </sheetPr>
  <dimension ref="A1:I89"/>
  <sheetViews>
    <sheetView tabSelected="1" topLeftCell="A27" workbookViewId="0">
      <selection activeCell="F58" sqref="F58"/>
    </sheetView>
  </sheetViews>
  <sheetFormatPr defaultRowHeight="12.75"/>
  <cols>
    <col min="1" max="1" width="30" style="4" customWidth="1"/>
    <col min="2" max="4" width="9.140625" style="4"/>
    <col min="5" max="5" width="10" style="4" customWidth="1"/>
    <col min="6" max="7" width="9.140625" style="4"/>
    <col min="8" max="8" width="9.7109375" style="4" customWidth="1"/>
    <col min="9" max="16384" width="9.140625" style="4"/>
  </cols>
  <sheetData>
    <row r="1" spans="1:9" ht="5.25" hidden="1" customHeight="1"/>
    <row r="2" spans="1:9" ht="15.75" customHeight="1">
      <c r="A2" s="69" t="s">
        <v>35</v>
      </c>
      <c r="B2" s="69"/>
      <c r="C2" s="69"/>
      <c r="D2" s="69"/>
      <c r="E2" s="69"/>
      <c r="F2" s="69"/>
      <c r="G2" s="69"/>
      <c r="H2" s="69"/>
    </row>
    <row r="3" spans="1:9" ht="14.25" customHeight="1">
      <c r="A3" s="69" t="s">
        <v>36</v>
      </c>
      <c r="B3" s="69"/>
      <c r="C3" s="69"/>
      <c r="D3" s="69"/>
      <c r="E3" s="69"/>
      <c r="F3" s="69"/>
      <c r="G3" s="69"/>
      <c r="H3" s="69"/>
    </row>
    <row r="4" spans="1:9" ht="15" customHeight="1" thickBot="1">
      <c r="A4" s="69" t="s">
        <v>79</v>
      </c>
      <c r="B4" s="69"/>
      <c r="C4" s="69"/>
      <c r="D4" s="69"/>
      <c r="E4" s="69"/>
      <c r="F4" s="69"/>
      <c r="G4" s="69"/>
      <c r="H4" s="69"/>
    </row>
    <row r="5" spans="1:9" ht="2.25" hidden="1" customHeight="1" thickBot="1"/>
    <row r="6" spans="1:9" ht="65.25" thickTop="1" thickBot="1">
      <c r="A6" s="30"/>
      <c r="B6" s="49" t="s">
        <v>73</v>
      </c>
      <c r="C6" s="50" t="s">
        <v>74</v>
      </c>
      <c r="D6" s="10" t="s">
        <v>76</v>
      </c>
      <c r="E6" s="26" t="s">
        <v>75</v>
      </c>
      <c r="F6" s="49" t="s">
        <v>80</v>
      </c>
      <c r="G6" s="51" t="s">
        <v>82</v>
      </c>
      <c r="H6" s="9" t="s">
        <v>0</v>
      </c>
      <c r="I6" s="29"/>
    </row>
    <row r="7" spans="1:9" ht="29.25" thickTop="1">
      <c r="A7" s="31" t="s">
        <v>17</v>
      </c>
      <c r="B7" s="45">
        <f>B8+B9+B10+B11+B12+B13+B14+B15</f>
        <v>76808</v>
      </c>
      <c r="C7" s="45">
        <f>C8+C9+C10+C13+C15+C12+C11</f>
        <v>18935</v>
      </c>
      <c r="D7" s="45">
        <f>D8+D9+D10+D11+D12+D14+D15+D13</f>
        <v>115047</v>
      </c>
      <c r="E7" s="45">
        <f>E8+E9+E10+E11+E12+E14+E15+E13</f>
        <v>109645</v>
      </c>
      <c r="F7" s="45">
        <f>F8+F9+F10+F11+F12+F13+F14+F15</f>
        <v>89320</v>
      </c>
      <c r="G7" s="45">
        <f>G8+G9+G10+G13+G15+G12+G11</f>
        <v>22932</v>
      </c>
      <c r="H7" s="58">
        <f>G7/F7*100</f>
        <v>25.673981191222573</v>
      </c>
      <c r="I7" s="29"/>
    </row>
    <row r="8" spans="1:9" ht="15">
      <c r="A8" s="32" t="s">
        <v>38</v>
      </c>
      <c r="B8" s="19">
        <v>10875</v>
      </c>
      <c r="C8" s="7">
        <v>2060</v>
      </c>
      <c r="D8" s="19">
        <v>18648</v>
      </c>
      <c r="E8" s="7">
        <v>18538</v>
      </c>
      <c r="F8" s="19">
        <v>12820</v>
      </c>
      <c r="G8" s="7">
        <v>3084</v>
      </c>
      <c r="H8" s="58">
        <f>G8/F8*100</f>
        <v>24.056162246489858</v>
      </c>
      <c r="I8" s="29"/>
    </row>
    <row r="9" spans="1:9" ht="15">
      <c r="A9" s="33" t="s">
        <v>18</v>
      </c>
      <c r="B9" s="19">
        <v>8643</v>
      </c>
      <c r="C9" s="7">
        <v>2682</v>
      </c>
      <c r="D9" s="19">
        <v>15435</v>
      </c>
      <c r="E9" s="7">
        <v>15057</v>
      </c>
      <c r="F9" s="19">
        <v>10590</v>
      </c>
      <c r="G9" s="7">
        <v>3257</v>
      </c>
      <c r="H9" s="58">
        <f>G9/F9*100</f>
        <v>30.755429650613785</v>
      </c>
      <c r="I9" s="29"/>
    </row>
    <row r="10" spans="1:9" ht="15">
      <c r="A10" s="33" t="s">
        <v>19</v>
      </c>
      <c r="B10" s="19">
        <v>31728</v>
      </c>
      <c r="C10" s="7">
        <v>8497</v>
      </c>
      <c r="D10" s="19">
        <v>49392</v>
      </c>
      <c r="E10" s="7">
        <v>45630</v>
      </c>
      <c r="F10" s="19">
        <v>36173</v>
      </c>
      <c r="G10" s="7">
        <v>9358</v>
      </c>
      <c r="H10" s="58">
        <f>G10/F10*100</f>
        <v>25.870124125729134</v>
      </c>
      <c r="I10" s="29"/>
    </row>
    <row r="11" spans="1:9" ht="15">
      <c r="A11" s="33" t="s">
        <v>50</v>
      </c>
      <c r="B11" s="19">
        <v>91</v>
      </c>
      <c r="C11" s="7">
        <v>91</v>
      </c>
      <c r="D11" s="19">
        <v>98</v>
      </c>
      <c r="E11" s="7">
        <v>98</v>
      </c>
      <c r="F11" s="19">
        <v>2</v>
      </c>
      <c r="G11" s="7">
        <v>0</v>
      </c>
      <c r="H11" s="58">
        <f>G11/F11*100</f>
        <v>0</v>
      </c>
      <c r="I11" s="29"/>
    </row>
    <row r="12" spans="1:9" ht="30">
      <c r="A12" s="33" t="s">
        <v>42</v>
      </c>
      <c r="B12" s="19">
        <v>6495</v>
      </c>
      <c r="C12" s="7">
        <v>1808</v>
      </c>
      <c r="D12" s="19">
        <v>10538</v>
      </c>
      <c r="E12" s="7">
        <v>10305</v>
      </c>
      <c r="F12" s="19">
        <v>7976</v>
      </c>
      <c r="G12" s="7">
        <v>2511</v>
      </c>
      <c r="H12" s="58">
        <f t="shared" ref="H12:H20" si="0">G12/F12*100</f>
        <v>31.481945837512537</v>
      </c>
      <c r="I12" s="29"/>
    </row>
    <row r="13" spans="1:9" ht="15">
      <c r="A13" s="33" t="s">
        <v>56</v>
      </c>
      <c r="B13" s="19">
        <v>2738</v>
      </c>
      <c r="C13" s="7">
        <v>0</v>
      </c>
      <c r="D13" s="19">
        <v>0</v>
      </c>
      <c r="E13" s="7">
        <v>0</v>
      </c>
      <c r="F13" s="19">
        <v>3032</v>
      </c>
      <c r="G13" s="7">
        <v>0</v>
      </c>
      <c r="H13" s="58">
        <f t="shared" si="0"/>
        <v>0</v>
      </c>
      <c r="I13" s="29"/>
    </row>
    <row r="14" spans="1:9" ht="30">
      <c r="A14" s="33" t="s">
        <v>69</v>
      </c>
      <c r="B14" s="19">
        <v>0</v>
      </c>
      <c r="C14" s="7">
        <v>0</v>
      </c>
      <c r="D14" s="19">
        <v>0</v>
      </c>
      <c r="E14" s="7">
        <v>0</v>
      </c>
      <c r="F14" s="19">
        <v>0</v>
      </c>
      <c r="G14" s="7">
        <v>0</v>
      </c>
      <c r="H14" s="58">
        <v>0</v>
      </c>
      <c r="I14" s="29"/>
    </row>
    <row r="15" spans="1:9" ht="30">
      <c r="A15" s="33" t="s">
        <v>20</v>
      </c>
      <c r="B15" s="19">
        <v>16238</v>
      </c>
      <c r="C15" s="7">
        <v>3797</v>
      </c>
      <c r="D15" s="19">
        <v>20936</v>
      </c>
      <c r="E15" s="7">
        <v>20017</v>
      </c>
      <c r="F15" s="19">
        <v>18727</v>
      </c>
      <c r="G15" s="7">
        <v>4722</v>
      </c>
      <c r="H15" s="58">
        <f t="shared" si="0"/>
        <v>25.214930314519147</v>
      </c>
      <c r="I15" s="29"/>
    </row>
    <row r="16" spans="1:9" ht="14.25">
      <c r="A16" s="34" t="s">
        <v>21</v>
      </c>
      <c r="B16" s="22">
        <v>2076</v>
      </c>
      <c r="C16" s="8">
        <v>467</v>
      </c>
      <c r="D16" s="22">
        <v>2203</v>
      </c>
      <c r="E16" s="8">
        <v>2203</v>
      </c>
      <c r="F16" s="22">
        <v>2529</v>
      </c>
      <c r="G16" s="8">
        <v>632</v>
      </c>
      <c r="H16" s="58">
        <f t="shared" si="0"/>
        <v>24.990114669829971</v>
      </c>
      <c r="I16" s="29"/>
    </row>
    <row r="17" spans="1:9" ht="46.5" customHeight="1">
      <c r="A17" s="34" t="s">
        <v>45</v>
      </c>
      <c r="B17" s="11">
        <f>B18+B20+B21+B19</f>
        <v>3159</v>
      </c>
      <c r="C17" s="22">
        <f>C18+C20+C21</f>
        <v>553</v>
      </c>
      <c r="D17" s="22">
        <f>D20+D21+D18+D19</f>
        <v>3466</v>
      </c>
      <c r="E17" s="22">
        <f>E20+E21+E18+E19</f>
        <v>3341</v>
      </c>
      <c r="F17" s="11">
        <f t="shared" ref="F17" si="1">F18+F20+F21+F19</f>
        <v>4618</v>
      </c>
      <c r="G17" s="22">
        <f>G18+G20+G21</f>
        <v>965</v>
      </c>
      <c r="H17" s="58">
        <f t="shared" si="0"/>
        <v>20.896491987873539</v>
      </c>
      <c r="I17" s="29"/>
    </row>
    <row r="18" spans="1:9" ht="18" customHeight="1">
      <c r="A18" s="33" t="s">
        <v>65</v>
      </c>
      <c r="B18" s="19">
        <v>929</v>
      </c>
      <c r="C18" s="7">
        <v>195</v>
      </c>
      <c r="D18" s="19">
        <v>1175</v>
      </c>
      <c r="E18" s="7">
        <v>1153</v>
      </c>
      <c r="F18" s="19">
        <v>1174</v>
      </c>
      <c r="G18" s="7">
        <v>319</v>
      </c>
      <c r="H18" s="58">
        <f t="shared" si="0"/>
        <v>27.172061328790459</v>
      </c>
      <c r="I18" s="29"/>
    </row>
    <row r="19" spans="1:9" ht="18" customHeight="1">
      <c r="A19" s="33" t="s">
        <v>72</v>
      </c>
      <c r="B19" s="19">
        <v>651</v>
      </c>
      <c r="C19" s="41">
        <v>0</v>
      </c>
      <c r="D19" s="19">
        <v>651</v>
      </c>
      <c r="E19" s="41">
        <v>578</v>
      </c>
      <c r="F19" s="19">
        <v>697</v>
      </c>
      <c r="G19" s="41">
        <v>0</v>
      </c>
      <c r="H19" s="58">
        <f t="shared" si="0"/>
        <v>0</v>
      </c>
      <c r="I19" s="29"/>
    </row>
    <row r="20" spans="1:9" ht="15">
      <c r="A20" s="33" t="s">
        <v>71</v>
      </c>
      <c r="B20" s="19">
        <v>13</v>
      </c>
      <c r="C20" s="41">
        <v>2</v>
      </c>
      <c r="D20" s="19">
        <v>13</v>
      </c>
      <c r="E20" s="41">
        <v>6</v>
      </c>
      <c r="F20" s="19">
        <v>14</v>
      </c>
      <c r="G20" s="41">
        <v>3</v>
      </c>
      <c r="H20" s="58">
        <f t="shared" si="0"/>
        <v>21.428571428571427</v>
      </c>
      <c r="I20" s="29"/>
    </row>
    <row r="21" spans="1:9" ht="15">
      <c r="A21" s="33" t="s">
        <v>55</v>
      </c>
      <c r="B21" s="19">
        <v>1566</v>
      </c>
      <c r="C21" s="41">
        <v>356</v>
      </c>
      <c r="D21" s="19">
        <v>1627</v>
      </c>
      <c r="E21" s="41">
        <v>1604</v>
      </c>
      <c r="F21" s="19">
        <v>2733</v>
      </c>
      <c r="G21" s="41">
        <v>643</v>
      </c>
      <c r="H21" s="58">
        <f>G21/F21*100</f>
        <v>23.527259421880718</v>
      </c>
      <c r="I21" s="29"/>
    </row>
    <row r="22" spans="1:9" ht="19.5" customHeight="1">
      <c r="A22" s="34" t="s">
        <v>22</v>
      </c>
      <c r="B22" s="20">
        <f>B23+B24+B25+B26</f>
        <v>38301</v>
      </c>
      <c r="C22" s="22">
        <f>C23+C25+C26+C24</f>
        <v>1873</v>
      </c>
      <c r="D22" s="20">
        <f>D23+D24+D25+D26</f>
        <v>51527</v>
      </c>
      <c r="E22" s="20">
        <f>E23+E24+E25+E26</f>
        <v>44883</v>
      </c>
      <c r="F22" s="20">
        <f t="shared" ref="F22" si="2">F23+F24+F25+F26</f>
        <v>43287</v>
      </c>
      <c r="G22" s="22">
        <f>G23+G25+G26+G24</f>
        <v>1766</v>
      </c>
      <c r="H22" s="58">
        <f>G22/F22*100</f>
        <v>4.0797468062004763</v>
      </c>
      <c r="I22" s="29"/>
    </row>
    <row r="23" spans="1:9" ht="30">
      <c r="A23" s="33" t="s">
        <v>59</v>
      </c>
      <c r="B23" s="19">
        <v>1040</v>
      </c>
      <c r="C23" s="7">
        <v>0</v>
      </c>
      <c r="D23" s="19">
        <v>1040</v>
      </c>
      <c r="E23" s="41">
        <v>691</v>
      </c>
      <c r="F23" s="19">
        <v>997</v>
      </c>
      <c r="G23" s="7">
        <v>0</v>
      </c>
      <c r="H23" s="58">
        <v>0</v>
      </c>
      <c r="I23" s="29"/>
    </row>
    <row r="24" spans="1:9" ht="15">
      <c r="A24" s="33" t="s">
        <v>67</v>
      </c>
      <c r="B24" s="19">
        <v>161</v>
      </c>
      <c r="C24" s="7">
        <v>0</v>
      </c>
      <c r="D24" s="19">
        <v>79</v>
      </c>
      <c r="E24" s="41">
        <v>0</v>
      </c>
      <c r="F24" s="19">
        <v>344</v>
      </c>
      <c r="G24" s="7">
        <v>0</v>
      </c>
      <c r="H24" s="58">
        <f>G24/F24*100</f>
        <v>0</v>
      </c>
      <c r="I24" s="29"/>
    </row>
    <row r="25" spans="1:9" ht="15">
      <c r="A25" s="33" t="s">
        <v>64</v>
      </c>
      <c r="B25" s="19">
        <v>34502</v>
      </c>
      <c r="C25" s="7">
        <v>1775</v>
      </c>
      <c r="D25" s="19">
        <v>47477</v>
      </c>
      <c r="E25" s="7">
        <v>41319</v>
      </c>
      <c r="F25" s="19">
        <v>41946</v>
      </c>
      <c r="G25" s="7">
        <v>1766</v>
      </c>
      <c r="H25" s="58">
        <f>G25/F25*100</f>
        <v>4.2101749868879033</v>
      </c>
      <c r="I25" s="29"/>
    </row>
    <row r="26" spans="1:9" ht="30">
      <c r="A26" s="33" t="s">
        <v>54</v>
      </c>
      <c r="B26" s="19">
        <v>2598</v>
      </c>
      <c r="C26" s="7">
        <v>98</v>
      </c>
      <c r="D26" s="19">
        <v>2931</v>
      </c>
      <c r="E26" s="7">
        <v>2873</v>
      </c>
      <c r="F26" s="19">
        <v>0</v>
      </c>
      <c r="G26" s="7">
        <v>0</v>
      </c>
      <c r="H26" s="58">
        <v>0</v>
      </c>
      <c r="I26" s="29"/>
    </row>
    <row r="27" spans="1:9" ht="28.5">
      <c r="A27" s="34" t="s">
        <v>23</v>
      </c>
      <c r="B27" s="20">
        <f t="shared" ref="B27:C27" si="3">B28+B29+B30</f>
        <v>33909</v>
      </c>
      <c r="C27" s="20">
        <f t="shared" si="3"/>
        <v>9791</v>
      </c>
      <c r="D27" s="20">
        <f>D28+D29+D30</f>
        <v>51952</v>
      </c>
      <c r="E27" s="20">
        <f>E28+E29+E30</f>
        <v>47634</v>
      </c>
      <c r="F27" s="20">
        <f t="shared" ref="F27" si="4">F28+F29+F30</f>
        <v>29990</v>
      </c>
      <c r="G27" s="20">
        <f t="shared" ref="G27" si="5">G28+G29+G30</f>
        <v>6071</v>
      </c>
      <c r="H27" s="58">
        <f>G27/F27*100</f>
        <v>20.2434144714905</v>
      </c>
      <c r="I27" s="29"/>
    </row>
    <row r="28" spans="1:9" ht="15">
      <c r="A28" s="33" t="s">
        <v>24</v>
      </c>
      <c r="B28" s="19">
        <v>370</v>
      </c>
      <c r="C28" s="7">
        <v>0</v>
      </c>
      <c r="D28" s="19">
        <v>370</v>
      </c>
      <c r="E28" s="7">
        <v>370</v>
      </c>
      <c r="F28" s="19">
        <v>0</v>
      </c>
      <c r="G28" s="7">
        <v>0</v>
      </c>
      <c r="H28" s="58">
        <v>0</v>
      </c>
      <c r="I28" s="29"/>
    </row>
    <row r="29" spans="1:9" ht="15">
      <c r="A29" s="33" t="s">
        <v>25</v>
      </c>
      <c r="B29" s="19">
        <v>0</v>
      </c>
      <c r="C29" s="7">
        <v>0</v>
      </c>
      <c r="D29" s="19">
        <v>0</v>
      </c>
      <c r="E29" s="7">
        <v>0</v>
      </c>
      <c r="F29" s="19">
        <v>0</v>
      </c>
      <c r="G29" s="7">
        <v>0</v>
      </c>
      <c r="H29" s="58">
        <v>0</v>
      </c>
      <c r="I29" s="29"/>
    </row>
    <row r="30" spans="1:9" ht="15">
      <c r="A30" s="33" t="s">
        <v>26</v>
      </c>
      <c r="B30" s="19">
        <v>33539</v>
      </c>
      <c r="C30" s="7">
        <v>9791</v>
      </c>
      <c r="D30" s="19">
        <v>51582</v>
      </c>
      <c r="E30" s="7">
        <v>47264</v>
      </c>
      <c r="F30" s="19">
        <v>29990</v>
      </c>
      <c r="G30" s="7">
        <v>6071</v>
      </c>
      <c r="H30" s="58">
        <f t="shared" ref="H30:H52" si="6">G30/F30*100</f>
        <v>20.2434144714905</v>
      </c>
      <c r="I30" s="29"/>
    </row>
    <row r="31" spans="1:9" ht="28.5">
      <c r="A31" s="34" t="s">
        <v>49</v>
      </c>
      <c r="B31" s="22">
        <f>B32</f>
        <v>399</v>
      </c>
      <c r="C31" s="22">
        <v>0</v>
      </c>
      <c r="D31" s="22">
        <f>D32</f>
        <v>399</v>
      </c>
      <c r="E31" s="11">
        <f>E32</f>
        <v>399</v>
      </c>
      <c r="F31" s="22">
        <f t="shared" ref="F31" si="7">F32</f>
        <v>31</v>
      </c>
      <c r="G31" s="22">
        <v>0</v>
      </c>
      <c r="H31" s="58">
        <f t="shared" si="6"/>
        <v>0</v>
      </c>
      <c r="I31" s="29"/>
    </row>
    <row r="32" spans="1:9" ht="15">
      <c r="A32" s="48" t="s">
        <v>57</v>
      </c>
      <c r="B32" s="19">
        <v>399</v>
      </c>
      <c r="C32" s="7">
        <v>0</v>
      </c>
      <c r="D32" s="19">
        <v>399</v>
      </c>
      <c r="E32" s="7">
        <v>399</v>
      </c>
      <c r="F32" s="19">
        <v>31</v>
      </c>
      <c r="G32" s="7">
        <v>0</v>
      </c>
      <c r="H32" s="58">
        <f t="shared" si="6"/>
        <v>0</v>
      </c>
      <c r="I32" s="29"/>
    </row>
    <row r="33" spans="1:9" ht="14.25">
      <c r="A33" s="34" t="s">
        <v>46</v>
      </c>
      <c r="B33" s="20">
        <f>B34+B35+B36+B37+B38</f>
        <v>540852</v>
      </c>
      <c r="C33" s="20">
        <f>C34+C36+C35+C37+C38</f>
        <v>185409</v>
      </c>
      <c r="D33" s="20">
        <f>D34+D35+D36+D37+D38</f>
        <v>570204</v>
      </c>
      <c r="E33" s="20">
        <f>E34+E35+E36+E37+E38</f>
        <v>564665</v>
      </c>
      <c r="F33" s="20">
        <f t="shared" ref="F33" si="8">F34+F35+F36+F37+F38</f>
        <v>607928</v>
      </c>
      <c r="G33" s="20">
        <f>G34+G36+G35+G37+G38</f>
        <v>156716</v>
      </c>
      <c r="H33" s="58">
        <f t="shared" si="6"/>
        <v>25.778710636785934</v>
      </c>
      <c r="I33" s="29"/>
    </row>
    <row r="34" spans="1:9" ht="15">
      <c r="A34" s="33" t="s">
        <v>27</v>
      </c>
      <c r="B34" s="19">
        <v>106156</v>
      </c>
      <c r="C34" s="7">
        <v>42863</v>
      </c>
      <c r="D34" s="19">
        <v>111965</v>
      </c>
      <c r="E34" s="7">
        <v>111824</v>
      </c>
      <c r="F34" s="19">
        <v>111840</v>
      </c>
      <c r="G34" s="7">
        <v>35527</v>
      </c>
      <c r="H34" s="58">
        <f t="shared" si="6"/>
        <v>31.765915593705291</v>
      </c>
      <c r="I34" s="29"/>
    </row>
    <row r="35" spans="1:9" ht="15">
      <c r="A35" s="33" t="s">
        <v>28</v>
      </c>
      <c r="B35" s="19">
        <v>368758</v>
      </c>
      <c r="C35" s="7">
        <v>127481</v>
      </c>
      <c r="D35" s="19">
        <v>389630</v>
      </c>
      <c r="E35" s="7">
        <v>389618</v>
      </c>
      <c r="F35" s="19">
        <v>424021</v>
      </c>
      <c r="G35" s="7">
        <v>106512</v>
      </c>
      <c r="H35" s="58">
        <f t="shared" si="6"/>
        <v>25.119510590277365</v>
      </c>
      <c r="I35" s="29"/>
    </row>
    <row r="36" spans="1:9" ht="15.75">
      <c r="A36" s="56" t="s">
        <v>70</v>
      </c>
      <c r="B36" s="19">
        <v>34303</v>
      </c>
      <c r="C36" s="7">
        <v>10791</v>
      </c>
      <c r="D36" s="19">
        <v>34032</v>
      </c>
      <c r="E36" s="7">
        <v>34032</v>
      </c>
      <c r="F36" s="19">
        <v>34736</v>
      </c>
      <c r="G36" s="7">
        <v>9305</v>
      </c>
      <c r="H36" s="58">
        <f t="shared" si="6"/>
        <v>26.787770612620914</v>
      </c>
      <c r="I36" s="29"/>
    </row>
    <row r="37" spans="1:9" ht="30">
      <c r="A37" s="33" t="s">
        <v>29</v>
      </c>
      <c r="B37" s="19">
        <v>8939</v>
      </c>
      <c r="C37" s="7">
        <v>811</v>
      </c>
      <c r="D37" s="19">
        <v>9353</v>
      </c>
      <c r="E37" s="7">
        <v>9261</v>
      </c>
      <c r="F37" s="19">
        <v>1233</v>
      </c>
      <c r="G37" s="7">
        <v>296</v>
      </c>
      <c r="H37" s="58">
        <f t="shared" si="6"/>
        <v>24.006488240064883</v>
      </c>
      <c r="I37" s="29"/>
    </row>
    <row r="38" spans="1:9" ht="30">
      <c r="A38" s="33" t="s">
        <v>30</v>
      </c>
      <c r="B38" s="19">
        <v>22696</v>
      </c>
      <c r="C38" s="7">
        <v>3463</v>
      </c>
      <c r="D38" s="19">
        <v>25224</v>
      </c>
      <c r="E38" s="7">
        <v>19930</v>
      </c>
      <c r="F38" s="19">
        <v>36098</v>
      </c>
      <c r="G38" s="7">
        <v>5076</v>
      </c>
      <c r="H38" s="58">
        <f t="shared" si="6"/>
        <v>14.061720870962379</v>
      </c>
      <c r="I38" s="29"/>
    </row>
    <row r="39" spans="1:9" ht="33" customHeight="1">
      <c r="A39" s="34" t="s">
        <v>47</v>
      </c>
      <c r="B39" s="20">
        <f t="shared" ref="B39:C39" si="9">B40+B41+B42</f>
        <v>117767</v>
      </c>
      <c r="C39" s="20">
        <f t="shared" si="9"/>
        <v>46070</v>
      </c>
      <c r="D39" s="20">
        <f>D40+D41+D42</f>
        <v>131372</v>
      </c>
      <c r="E39" s="20">
        <f>E40+E41+E42</f>
        <v>131037</v>
      </c>
      <c r="F39" s="20">
        <f t="shared" ref="F39" si="10">F40+F41+F42</f>
        <v>126471</v>
      </c>
      <c r="G39" s="20">
        <f t="shared" ref="G39" si="11">G40+G41+G42</f>
        <v>47365</v>
      </c>
      <c r="H39" s="58">
        <f t="shared" si="6"/>
        <v>37.451273414458655</v>
      </c>
      <c r="I39" s="29"/>
    </row>
    <row r="40" spans="1:9" ht="15">
      <c r="A40" s="33" t="s">
        <v>31</v>
      </c>
      <c r="B40" s="19">
        <v>111486</v>
      </c>
      <c r="C40" s="7">
        <v>44645</v>
      </c>
      <c r="D40" s="19">
        <v>125010</v>
      </c>
      <c r="E40" s="7">
        <v>124815</v>
      </c>
      <c r="F40" s="19">
        <v>119637</v>
      </c>
      <c r="G40" s="7">
        <v>45701</v>
      </c>
      <c r="H40" s="58">
        <f t="shared" si="6"/>
        <v>38.199720822153679</v>
      </c>
      <c r="I40" s="29"/>
    </row>
    <row r="41" spans="1:9" ht="15">
      <c r="A41" s="33" t="s">
        <v>32</v>
      </c>
      <c r="B41" s="19">
        <v>3406</v>
      </c>
      <c r="C41" s="7">
        <v>762</v>
      </c>
      <c r="D41" s="19">
        <v>3459</v>
      </c>
      <c r="E41" s="7">
        <v>3370</v>
      </c>
      <c r="F41" s="19">
        <v>3229</v>
      </c>
      <c r="G41" s="7">
        <v>855</v>
      </c>
      <c r="H41" s="58">
        <f t="shared" si="6"/>
        <v>26.478786001858161</v>
      </c>
      <c r="I41" s="29"/>
    </row>
    <row r="42" spans="1:9" ht="30">
      <c r="A42" s="33" t="s">
        <v>51</v>
      </c>
      <c r="B42" s="19">
        <v>2875</v>
      </c>
      <c r="C42" s="41">
        <v>663</v>
      </c>
      <c r="D42" s="19">
        <v>2903</v>
      </c>
      <c r="E42" s="41">
        <v>2852</v>
      </c>
      <c r="F42" s="19">
        <v>3605</v>
      </c>
      <c r="G42" s="41">
        <v>809</v>
      </c>
      <c r="H42" s="58">
        <f t="shared" si="6"/>
        <v>22.441054091539527</v>
      </c>
      <c r="I42" s="29"/>
    </row>
    <row r="43" spans="1:9" ht="19.5" customHeight="1">
      <c r="A43" s="34" t="s">
        <v>61</v>
      </c>
      <c r="B43" s="20">
        <f>B44</f>
        <v>311</v>
      </c>
      <c r="C43" s="20">
        <v>0</v>
      </c>
      <c r="D43" s="20">
        <f>D44</f>
        <v>311</v>
      </c>
      <c r="E43" s="20">
        <f>E44</f>
        <v>310</v>
      </c>
      <c r="F43" s="20">
        <f t="shared" ref="F43" si="12">F44</f>
        <v>327</v>
      </c>
      <c r="G43" s="20">
        <v>0</v>
      </c>
      <c r="H43" s="58">
        <f t="shared" si="6"/>
        <v>0</v>
      </c>
      <c r="I43" s="29"/>
    </row>
    <row r="44" spans="1:9" ht="30.75" customHeight="1">
      <c r="A44" s="33" t="s">
        <v>62</v>
      </c>
      <c r="B44" s="19">
        <v>311</v>
      </c>
      <c r="C44" s="7">
        <v>0</v>
      </c>
      <c r="D44" s="19">
        <v>311</v>
      </c>
      <c r="E44" s="7">
        <v>310</v>
      </c>
      <c r="F44" s="19">
        <v>327</v>
      </c>
      <c r="G44" s="7">
        <v>0</v>
      </c>
      <c r="H44" s="58">
        <f t="shared" si="6"/>
        <v>0</v>
      </c>
      <c r="I44" s="29"/>
    </row>
    <row r="45" spans="1:9" ht="14.25">
      <c r="A45" s="34" t="s">
        <v>48</v>
      </c>
      <c r="B45" s="20">
        <f>B46+B47+B48</f>
        <v>39704</v>
      </c>
      <c r="C45" s="20">
        <f>C46+C47</f>
        <v>6259</v>
      </c>
      <c r="D45" s="20">
        <f>D47+D46+D48</f>
        <v>33541</v>
      </c>
      <c r="E45" s="20">
        <f>E46+E47+E48</f>
        <v>24764</v>
      </c>
      <c r="F45" s="20">
        <f>F46+F47+F48</f>
        <v>39080</v>
      </c>
      <c r="G45" s="20">
        <f>G46+G47</f>
        <v>5603</v>
      </c>
      <c r="H45" s="58">
        <f t="shared" si="6"/>
        <v>14.337256908904811</v>
      </c>
      <c r="I45" s="29"/>
    </row>
    <row r="46" spans="1:9" ht="15">
      <c r="A46" s="33" t="s">
        <v>44</v>
      </c>
      <c r="B46" s="44">
        <v>2340</v>
      </c>
      <c r="C46" s="46">
        <v>0</v>
      </c>
      <c r="D46" s="44">
        <v>602</v>
      </c>
      <c r="E46" s="46">
        <v>602</v>
      </c>
      <c r="F46" s="44">
        <v>3072</v>
      </c>
      <c r="G46" s="46">
        <v>0</v>
      </c>
      <c r="H46" s="58">
        <f t="shared" si="6"/>
        <v>0</v>
      </c>
      <c r="I46" s="29"/>
    </row>
    <row r="47" spans="1:9" ht="15">
      <c r="A47" s="33" t="s">
        <v>33</v>
      </c>
      <c r="B47" s="19">
        <v>37364</v>
      </c>
      <c r="C47" s="7">
        <v>6259</v>
      </c>
      <c r="D47" s="19">
        <v>32939</v>
      </c>
      <c r="E47" s="7">
        <v>24162</v>
      </c>
      <c r="F47" s="19">
        <v>36008</v>
      </c>
      <c r="G47" s="7">
        <v>5603</v>
      </c>
      <c r="H47" s="58">
        <f t="shared" si="6"/>
        <v>15.560431015329925</v>
      </c>
      <c r="I47" s="29"/>
    </row>
    <row r="48" spans="1:9" ht="15">
      <c r="A48" s="35" t="s">
        <v>34</v>
      </c>
      <c r="B48" s="38">
        <v>0</v>
      </c>
      <c r="C48" s="36">
        <v>0</v>
      </c>
      <c r="D48" s="38">
        <v>0</v>
      </c>
      <c r="E48" s="36">
        <v>0</v>
      </c>
      <c r="F48" s="38">
        <v>0</v>
      </c>
      <c r="G48" s="36">
        <v>0</v>
      </c>
      <c r="H48" s="58">
        <v>0</v>
      </c>
      <c r="I48" s="29"/>
    </row>
    <row r="49" spans="1:9" ht="28.5">
      <c r="A49" s="57" t="s">
        <v>60</v>
      </c>
      <c r="B49" s="24">
        <f>B50</f>
        <v>36721</v>
      </c>
      <c r="C49" s="24">
        <f t="shared" ref="C49:G49" si="13">C50</f>
        <v>12513</v>
      </c>
      <c r="D49" s="24">
        <f>D50</f>
        <v>43347</v>
      </c>
      <c r="E49" s="24">
        <f>E50</f>
        <v>43088</v>
      </c>
      <c r="F49" s="24">
        <f t="shared" ref="F49" si="14">F50</f>
        <v>39161</v>
      </c>
      <c r="G49" s="24">
        <f t="shared" si="13"/>
        <v>10801</v>
      </c>
      <c r="H49" s="58">
        <f t="shared" si="6"/>
        <v>27.581011720844717</v>
      </c>
      <c r="I49" s="29"/>
    </row>
    <row r="50" spans="1:9" ht="15">
      <c r="A50" s="35" t="s">
        <v>52</v>
      </c>
      <c r="B50" s="38">
        <v>36721</v>
      </c>
      <c r="C50" s="36">
        <v>12513</v>
      </c>
      <c r="D50" s="38">
        <v>43347</v>
      </c>
      <c r="E50" s="36">
        <v>43088</v>
      </c>
      <c r="F50" s="38">
        <v>39161</v>
      </c>
      <c r="G50" s="36">
        <v>10801</v>
      </c>
      <c r="H50" s="58">
        <f>G50/F50*100</f>
        <v>27.581011720844717</v>
      </c>
      <c r="I50" s="29"/>
    </row>
    <row r="51" spans="1:9" ht="29.25" thickBot="1">
      <c r="A51" s="63" t="s">
        <v>68</v>
      </c>
      <c r="B51" s="8">
        <v>89</v>
      </c>
      <c r="C51" s="8">
        <v>89</v>
      </c>
      <c r="D51" s="8">
        <v>89</v>
      </c>
      <c r="E51" s="8">
        <v>89</v>
      </c>
      <c r="F51" s="8">
        <v>91</v>
      </c>
      <c r="G51" s="8">
        <v>91</v>
      </c>
      <c r="H51" s="62">
        <f>G51/F51*100</f>
        <v>100</v>
      </c>
      <c r="I51" s="29"/>
    </row>
    <row r="52" spans="1:9" ht="15.75" thickTop="1" thickBot="1">
      <c r="A52" s="37" t="s">
        <v>37</v>
      </c>
      <c r="B52" s="39">
        <f>B49+B45+B43+B39+B33+B31+B27+B17+B16+B7+B22+B51</f>
        <v>890096</v>
      </c>
      <c r="C52" s="45">
        <f>C49+C45+C43+C39+C33+C31+C27+C22+C17+C16+C7+C51</f>
        <v>281959</v>
      </c>
      <c r="D52" s="61">
        <f t="shared" ref="D52:F52" si="15">D7+D16+D17+D22+D27+D31+D33+D39+D43+D45+D49+D51</f>
        <v>1003458</v>
      </c>
      <c r="E52" s="61">
        <f t="shared" si="15"/>
        <v>972058</v>
      </c>
      <c r="F52" s="67">
        <f t="shared" si="15"/>
        <v>982833</v>
      </c>
      <c r="G52" s="45">
        <f>G49+G45+G43+G39+G33+G31+G27+G22+G17+G16+G7+G51</f>
        <v>252942</v>
      </c>
      <c r="H52" s="58">
        <f t="shared" si="6"/>
        <v>25.736010085131451</v>
      </c>
      <c r="I52" s="29"/>
    </row>
    <row r="53" spans="1:9" ht="0.75" customHeight="1" thickTop="1" thickBot="1">
      <c r="B53" s="29"/>
      <c r="C53" s="29"/>
      <c r="D53" s="39">
        <f>D50+D46+D44+D40+D34+D32+D28+D17+D16+D7+D23+D52</f>
        <v>1407218</v>
      </c>
      <c r="E53" s="39">
        <f>E50+E46+E44+E40+E34+E32+E28+E17+E16+E7+E23+E52</f>
        <v>1369346</v>
      </c>
      <c r="F53" s="39">
        <f>F50+F46+F44+F40+F34+F32+F28+F17+F16+F7+F23+F52</f>
        <v>1354365</v>
      </c>
      <c r="G53" s="29"/>
      <c r="H53" s="29"/>
      <c r="I53" s="29"/>
    </row>
    <row r="54" spans="1:9" ht="16.5" thickTop="1">
      <c r="A54" s="40" t="s">
        <v>39</v>
      </c>
      <c r="B54" s="40"/>
      <c r="C54" s="40"/>
      <c r="D54" s="60"/>
      <c r="E54" s="60"/>
      <c r="F54" s="40"/>
      <c r="G54" s="40"/>
      <c r="H54" s="29"/>
      <c r="I54" s="29"/>
    </row>
    <row r="55" spans="1:9" ht="15.75">
      <c r="A55" s="40" t="s">
        <v>40</v>
      </c>
      <c r="B55" s="40"/>
      <c r="C55" s="40"/>
      <c r="D55" s="40"/>
      <c r="E55" s="40"/>
      <c r="F55" s="40" t="s">
        <v>41</v>
      </c>
      <c r="G55" s="40"/>
      <c r="H55" s="29"/>
      <c r="I55" s="29"/>
    </row>
    <row r="56" spans="1:9">
      <c r="H56" s="29"/>
      <c r="I56" s="29"/>
    </row>
    <row r="57" spans="1:9">
      <c r="B57" s="29"/>
      <c r="C57" s="29"/>
      <c r="D57" s="29"/>
      <c r="E57" s="29"/>
      <c r="F57" s="29"/>
      <c r="G57" s="29"/>
      <c r="H57" s="29"/>
      <c r="I57" s="29"/>
    </row>
    <row r="58" spans="1:9">
      <c r="B58" s="29"/>
      <c r="C58" s="29"/>
      <c r="D58" s="29"/>
      <c r="E58" s="29"/>
      <c r="F58" s="29"/>
      <c r="G58" s="29"/>
      <c r="H58" s="29"/>
      <c r="I58" s="29"/>
    </row>
    <row r="59" spans="1:9">
      <c r="B59" s="29"/>
      <c r="C59" s="29"/>
      <c r="D59" s="29"/>
      <c r="E59" s="29"/>
      <c r="F59" s="29"/>
      <c r="G59" s="29"/>
      <c r="H59" s="29"/>
      <c r="I59" s="29"/>
    </row>
    <row r="60" spans="1:9">
      <c r="B60" s="29"/>
      <c r="C60" s="29"/>
      <c r="D60" s="29"/>
      <c r="E60" s="29"/>
      <c r="F60" s="29"/>
      <c r="G60" s="29"/>
      <c r="H60" s="29"/>
      <c r="I60" s="29"/>
    </row>
    <row r="61" spans="1:9">
      <c r="B61" s="29"/>
      <c r="C61" s="29"/>
      <c r="D61" s="29"/>
      <c r="E61" s="29"/>
      <c r="F61" s="29"/>
      <c r="G61" s="29"/>
      <c r="H61" s="29"/>
      <c r="I61" s="29"/>
    </row>
    <row r="62" spans="1:9">
      <c r="B62" s="29"/>
      <c r="C62" s="29"/>
      <c r="D62" s="29"/>
      <c r="E62" s="29"/>
      <c r="F62" s="29"/>
      <c r="G62" s="29"/>
      <c r="H62" s="29"/>
      <c r="I62" s="29"/>
    </row>
    <row r="63" spans="1:9">
      <c r="B63" s="29"/>
      <c r="C63" s="29"/>
      <c r="D63" s="29"/>
      <c r="E63" s="29"/>
      <c r="F63" s="29"/>
      <c r="G63" s="29"/>
      <c r="H63" s="29"/>
      <c r="I63" s="29"/>
    </row>
    <row r="64" spans="1:9">
      <c r="B64" s="29"/>
      <c r="C64" s="29"/>
      <c r="D64" s="29"/>
      <c r="E64" s="29"/>
      <c r="F64" s="29"/>
      <c r="G64" s="29"/>
      <c r="H64" s="29"/>
      <c r="I64" s="29"/>
    </row>
    <row r="65" spans="2:9">
      <c r="B65" s="29"/>
      <c r="C65" s="29"/>
      <c r="D65" s="29"/>
      <c r="E65" s="29"/>
      <c r="F65" s="29"/>
      <c r="G65" s="29"/>
      <c r="H65" s="29"/>
      <c r="I65" s="29"/>
    </row>
    <row r="66" spans="2:9">
      <c r="B66" s="29"/>
      <c r="C66" s="29"/>
      <c r="D66" s="29"/>
      <c r="E66" s="29"/>
      <c r="F66" s="29"/>
      <c r="G66" s="29"/>
      <c r="H66" s="29"/>
      <c r="I66" s="29"/>
    </row>
    <row r="67" spans="2:9">
      <c r="B67" s="29"/>
      <c r="C67" s="29"/>
      <c r="D67" s="29"/>
      <c r="E67" s="29"/>
      <c r="F67" s="29"/>
      <c r="G67" s="29"/>
      <c r="H67" s="29"/>
      <c r="I67" s="29"/>
    </row>
    <row r="68" spans="2:9">
      <c r="B68" s="29"/>
      <c r="C68" s="29"/>
      <c r="D68" s="29"/>
      <c r="E68" s="29"/>
      <c r="F68" s="29"/>
      <c r="G68" s="29"/>
      <c r="H68" s="29"/>
      <c r="I68" s="29"/>
    </row>
    <row r="69" spans="2:9">
      <c r="B69" s="29"/>
      <c r="C69" s="29"/>
      <c r="D69" s="29"/>
      <c r="E69" s="29"/>
      <c r="F69" s="29"/>
      <c r="G69" s="29"/>
      <c r="H69" s="29"/>
      <c r="I69" s="29"/>
    </row>
    <row r="70" spans="2:9">
      <c r="B70" s="29"/>
      <c r="C70" s="29"/>
      <c r="D70" s="29"/>
      <c r="E70" s="29"/>
      <c r="F70" s="29"/>
      <c r="G70" s="29"/>
      <c r="H70" s="29"/>
      <c r="I70" s="29"/>
    </row>
    <row r="71" spans="2:9">
      <c r="B71" s="29"/>
      <c r="C71" s="29"/>
      <c r="D71" s="29"/>
      <c r="E71" s="29"/>
      <c r="F71" s="29"/>
      <c r="G71" s="29"/>
      <c r="H71" s="29"/>
      <c r="I71" s="29"/>
    </row>
    <row r="72" spans="2:9">
      <c r="B72" s="29"/>
      <c r="C72" s="29"/>
      <c r="D72" s="29"/>
      <c r="E72" s="29"/>
      <c r="F72" s="29"/>
      <c r="G72" s="29"/>
      <c r="H72" s="29"/>
      <c r="I72" s="29"/>
    </row>
    <row r="73" spans="2:9">
      <c r="B73" s="29"/>
      <c r="C73" s="29"/>
      <c r="D73" s="29"/>
      <c r="E73" s="29"/>
      <c r="F73" s="29"/>
      <c r="G73" s="29"/>
      <c r="H73" s="29"/>
      <c r="I73" s="29"/>
    </row>
    <row r="74" spans="2:9">
      <c r="B74" s="29"/>
      <c r="C74" s="29"/>
      <c r="D74" s="29"/>
      <c r="E74" s="29"/>
      <c r="F74" s="29"/>
      <c r="G74" s="29"/>
      <c r="H74" s="29"/>
      <c r="I74" s="29"/>
    </row>
    <row r="75" spans="2:9">
      <c r="B75" s="29"/>
      <c r="C75" s="29"/>
      <c r="D75" s="29"/>
      <c r="E75" s="29"/>
      <c r="F75" s="29"/>
      <c r="G75" s="29"/>
      <c r="H75" s="29"/>
      <c r="I75" s="29"/>
    </row>
    <row r="76" spans="2:9">
      <c r="B76" s="29"/>
      <c r="C76" s="29"/>
      <c r="D76" s="29"/>
      <c r="E76" s="29"/>
      <c r="F76" s="29"/>
      <c r="G76" s="29"/>
      <c r="H76" s="29"/>
      <c r="I76" s="29"/>
    </row>
    <row r="77" spans="2:9">
      <c r="B77" s="29"/>
      <c r="C77" s="29"/>
      <c r="D77" s="29"/>
      <c r="E77" s="29"/>
      <c r="F77" s="29"/>
      <c r="G77" s="29"/>
      <c r="H77" s="29"/>
      <c r="I77" s="29"/>
    </row>
    <row r="78" spans="2:9">
      <c r="B78" s="29"/>
      <c r="C78" s="29"/>
      <c r="D78" s="29"/>
      <c r="E78" s="29"/>
      <c r="F78" s="29"/>
      <c r="G78" s="29"/>
      <c r="H78" s="29"/>
      <c r="I78" s="29"/>
    </row>
    <row r="79" spans="2:9">
      <c r="B79" s="29"/>
      <c r="C79" s="29"/>
      <c r="D79" s="29"/>
      <c r="E79" s="29"/>
      <c r="F79" s="29"/>
      <c r="G79" s="29"/>
      <c r="H79" s="29"/>
      <c r="I79" s="29"/>
    </row>
    <row r="80" spans="2:9">
      <c r="B80" s="29"/>
      <c r="C80" s="29"/>
      <c r="D80" s="29"/>
      <c r="E80" s="29"/>
      <c r="F80" s="29"/>
      <c r="G80" s="29"/>
      <c r="H80" s="29"/>
      <c r="I80" s="29"/>
    </row>
    <row r="81" spans="2:9">
      <c r="B81" s="29"/>
      <c r="C81" s="29"/>
      <c r="D81" s="29"/>
      <c r="E81" s="29"/>
      <c r="F81" s="29"/>
      <c r="G81" s="29"/>
      <c r="H81" s="29"/>
      <c r="I81" s="29"/>
    </row>
    <row r="82" spans="2:9">
      <c r="B82" s="29"/>
      <c r="C82" s="29"/>
      <c r="D82" s="29"/>
      <c r="E82" s="29"/>
      <c r="F82" s="29"/>
      <c r="G82" s="29"/>
      <c r="H82" s="29"/>
      <c r="I82" s="29"/>
    </row>
    <row r="83" spans="2:9">
      <c r="B83" s="29"/>
      <c r="C83" s="29"/>
      <c r="D83" s="29"/>
      <c r="E83" s="29"/>
      <c r="F83" s="29"/>
      <c r="G83" s="29"/>
      <c r="H83" s="29"/>
      <c r="I83" s="29"/>
    </row>
    <row r="84" spans="2:9">
      <c r="B84" s="29"/>
      <c r="C84" s="29"/>
      <c r="D84" s="29"/>
      <c r="E84" s="29"/>
      <c r="F84" s="29"/>
      <c r="G84" s="29"/>
      <c r="H84" s="29"/>
      <c r="I84" s="29"/>
    </row>
    <row r="85" spans="2:9">
      <c r="B85" s="29"/>
      <c r="C85" s="29"/>
      <c r="D85" s="29"/>
      <c r="E85" s="29"/>
      <c r="F85" s="29"/>
      <c r="G85" s="29"/>
      <c r="H85" s="29"/>
      <c r="I85" s="29"/>
    </row>
    <row r="86" spans="2:9">
      <c r="B86" s="29"/>
      <c r="C86" s="29"/>
      <c r="D86" s="29"/>
      <c r="E86" s="29"/>
      <c r="F86" s="29"/>
      <c r="G86" s="29"/>
      <c r="H86" s="29"/>
      <c r="I86" s="29"/>
    </row>
    <row r="87" spans="2:9">
      <c r="B87" s="29"/>
      <c r="C87" s="29"/>
      <c r="D87" s="29"/>
      <c r="E87" s="29"/>
      <c r="F87" s="29"/>
      <c r="G87" s="29"/>
      <c r="H87" s="29"/>
      <c r="I87" s="29"/>
    </row>
    <row r="88" spans="2:9">
      <c r="B88" s="29"/>
      <c r="C88" s="29"/>
      <c r="D88" s="29"/>
      <c r="E88" s="29"/>
      <c r="F88" s="29"/>
      <c r="G88" s="29"/>
      <c r="H88" s="29"/>
      <c r="I88" s="29"/>
    </row>
    <row r="89" spans="2:9">
      <c r="B89" s="29"/>
      <c r="C89" s="29"/>
      <c r="D89" s="29"/>
      <c r="E89" s="29"/>
      <c r="F89" s="29"/>
      <c r="G89" s="29"/>
      <c r="H89" s="29"/>
      <c r="I89" s="29"/>
    </row>
  </sheetData>
  <mergeCells count="3">
    <mergeCell ref="A2:H2"/>
    <mergeCell ref="A3:H3"/>
    <mergeCell ref="A4:H4"/>
  </mergeCells>
  <phoneticPr fontId="5" type="noConversion"/>
  <printOptions horizontalCentered="1"/>
  <pageMargins left="0.78740157480314965" right="0.39370078740157483" top="0.22" bottom="0.26" header="0.17" footer="0.2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за март 2023</vt:lpstr>
      <vt:lpstr>расходы за март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alke-nii</dc:creator>
  <cp:lastModifiedBy>Алсу Билалова</cp:lastModifiedBy>
  <cp:lastPrinted>2023-04-05T14:40:30Z</cp:lastPrinted>
  <dcterms:created xsi:type="dcterms:W3CDTF">2009-09-08T15:59:57Z</dcterms:created>
  <dcterms:modified xsi:type="dcterms:W3CDTF">2023-04-06T10:51:24Z</dcterms:modified>
</cp:coreProperties>
</file>