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05" windowWidth="15195" windowHeight="7935" activeTab="1"/>
  </bookViews>
  <sheets>
    <sheet name="доходы за июнь 2023" sheetId="107" r:id="rId1"/>
    <sheet name="расходы за июнь 2023" sheetId="108" r:id="rId2"/>
  </sheets>
  <calcPr calcId="124519"/>
</workbook>
</file>

<file path=xl/calcChain.xml><?xml version="1.0" encoding="utf-8"?>
<calcChain xmlns="http://schemas.openxmlformats.org/spreadsheetml/2006/main">
  <c r="G17" i="108"/>
  <c r="H17" s="1"/>
  <c r="F49"/>
  <c r="E49"/>
  <c r="D49"/>
  <c r="D52" s="1"/>
  <c r="F45"/>
  <c r="H45" s="1"/>
  <c r="E45"/>
  <c r="D45"/>
  <c r="F43"/>
  <c r="E43"/>
  <c r="E52" s="1"/>
  <c r="D43"/>
  <c r="F39"/>
  <c r="E39"/>
  <c r="D39"/>
  <c r="F33"/>
  <c r="E33"/>
  <c r="D33"/>
  <c r="F31"/>
  <c r="E31"/>
  <c r="D31"/>
  <c r="F27"/>
  <c r="E27"/>
  <c r="D27"/>
  <c r="F22"/>
  <c r="E22"/>
  <c r="D22"/>
  <c r="F17"/>
  <c r="E17"/>
  <c r="D17"/>
  <c r="F7"/>
  <c r="E7"/>
  <c r="D7"/>
  <c r="C49"/>
  <c r="C52" s="1"/>
  <c r="B49"/>
  <c r="C45"/>
  <c r="B45"/>
  <c r="B52" s="1"/>
  <c r="C43"/>
  <c r="B43"/>
  <c r="C39"/>
  <c r="B39"/>
  <c r="C33"/>
  <c r="B33"/>
  <c r="B31"/>
  <c r="C27"/>
  <c r="B27"/>
  <c r="C22"/>
  <c r="B22"/>
  <c r="C17"/>
  <c r="B17"/>
  <c r="C7"/>
  <c r="B7"/>
  <c r="F13" i="107"/>
  <c r="E13"/>
  <c r="D13"/>
  <c r="F6"/>
  <c r="E6"/>
  <c r="E20" s="1"/>
  <c r="E24" s="1"/>
  <c r="D6"/>
  <c r="D20" s="1"/>
  <c r="D24" s="1"/>
  <c r="C13"/>
  <c r="B13"/>
  <c r="C6"/>
  <c r="C20" s="1"/>
  <c r="C24" s="1"/>
  <c r="B6"/>
  <c r="B20" s="1"/>
  <c r="B24" s="1"/>
  <c r="H19" i="108"/>
  <c r="G33"/>
  <c r="H33" s="1"/>
  <c r="G7"/>
  <c r="G22"/>
  <c r="G27"/>
  <c r="H27" s="1"/>
  <c r="G39"/>
  <c r="G43"/>
  <c r="G45"/>
  <c r="G49"/>
  <c r="H36"/>
  <c r="G6" i="107"/>
  <c r="H7"/>
  <c r="H8"/>
  <c r="H9"/>
  <c r="H10"/>
  <c r="H11"/>
  <c r="H12"/>
  <c r="H20" i="108"/>
  <c r="H11"/>
  <c r="H18" i="107"/>
  <c r="H24" i="108"/>
  <c r="H51"/>
  <c r="H18"/>
  <c r="G13" i="107"/>
  <c r="H25" i="108"/>
  <c r="H26"/>
  <c r="H23"/>
  <c r="H7"/>
  <c r="H8"/>
  <c r="H9"/>
  <c r="H10"/>
  <c r="H12"/>
  <c r="H15"/>
  <c r="H16"/>
  <c r="H21"/>
  <c r="H30"/>
  <c r="H31"/>
  <c r="H32"/>
  <c r="H34"/>
  <c r="H35"/>
  <c r="H37"/>
  <c r="H38"/>
  <c r="H39"/>
  <c r="H40"/>
  <c r="H41"/>
  <c r="H42"/>
  <c r="H43"/>
  <c r="H44"/>
  <c r="H46"/>
  <c r="H47"/>
  <c r="H49"/>
  <c r="H50"/>
  <c r="H14" i="107"/>
  <c r="H15"/>
  <c r="H16"/>
  <c r="H17"/>
  <c r="H19"/>
  <c r="H21"/>
  <c r="H22" i="108"/>
  <c r="F52" l="1"/>
  <c r="G52"/>
  <c r="H13" i="107"/>
  <c r="F20"/>
  <c r="G20"/>
  <c r="G24" s="1"/>
  <c r="H6"/>
  <c r="F24"/>
  <c r="H52" i="108" l="1"/>
  <c r="H20" i="107"/>
  <c r="H24"/>
</calcChain>
</file>

<file path=xl/sharedStrings.xml><?xml version="1.0" encoding="utf-8"?>
<sst xmlns="http://schemas.openxmlformats.org/spreadsheetml/2006/main" count="92" uniqueCount="83">
  <si>
    <t>%</t>
  </si>
  <si>
    <t>1. Налоговые доходы</t>
  </si>
  <si>
    <t>Подоходный налог с физических  лиц</t>
  </si>
  <si>
    <t>Налог на совокупный доход</t>
  </si>
  <si>
    <t>Налог на имущество физических лиц</t>
  </si>
  <si>
    <t>Земельный  налог</t>
  </si>
  <si>
    <t>Госпошлина</t>
  </si>
  <si>
    <t>-</t>
  </si>
  <si>
    <t>2. Неналоговые  доходы</t>
  </si>
  <si>
    <t>Доходы от использования имущества</t>
  </si>
  <si>
    <t>Платежи при пользовании природными ресурсами</t>
  </si>
  <si>
    <t>Штрафы,  санкции</t>
  </si>
  <si>
    <t>Прочие неналоговые доходы</t>
  </si>
  <si>
    <t>Итого налоговых и неналоговых доходов</t>
  </si>
  <si>
    <t>Всего доходов</t>
  </si>
  <si>
    <t>Исполнение доходной части</t>
  </si>
  <si>
    <t>бюджета Алькеевского муниципального района</t>
  </si>
  <si>
    <t>1. Общегосударственные  расходы</t>
  </si>
  <si>
    <t>- законодательная  власть</t>
  </si>
  <si>
    <t>- исполнительные  органы</t>
  </si>
  <si>
    <t>- другие общегосударственные вопросы</t>
  </si>
  <si>
    <t>2. Национальная  оборона</t>
  </si>
  <si>
    <t>4. Национальная  экономика</t>
  </si>
  <si>
    <t>5. Жилищно-коммунальное хозяйство</t>
  </si>
  <si>
    <t>- жилищное хозяйство</t>
  </si>
  <si>
    <t>- коммунальное  хозяйство</t>
  </si>
  <si>
    <t>- благоустройство</t>
  </si>
  <si>
    <t>- дошкольное  образование</t>
  </si>
  <si>
    <t>- общее  образование</t>
  </si>
  <si>
    <t>- молодежная политика и оздоровление детей</t>
  </si>
  <si>
    <t>- другие вопросы в области образования</t>
  </si>
  <si>
    <t>- культура</t>
  </si>
  <si>
    <t>- кинематография</t>
  </si>
  <si>
    <t>- соцобеспечение населения</t>
  </si>
  <si>
    <t>- жилье молодым семьям</t>
  </si>
  <si>
    <t>Расходная часть бюджета</t>
  </si>
  <si>
    <t>Алькеевского муниципального района</t>
  </si>
  <si>
    <t>Всего  расходов:</t>
  </si>
  <si>
    <t xml:space="preserve"> главы района</t>
  </si>
  <si>
    <t>Председатель Финансово-бюджетной палаты</t>
  </si>
  <si>
    <t>Алькеевского муниципального района:</t>
  </si>
  <si>
    <t>И. И. Габидуллин</t>
  </si>
  <si>
    <t>финансово-бюджетная палата, контрольно счетная палата</t>
  </si>
  <si>
    <t>Доходы от продажи имущества и зем.участков</t>
  </si>
  <si>
    <t xml:space="preserve"> - пенсионние обеспечение</t>
  </si>
  <si>
    <t>3. Правоохранительная  деятельность и национальная безопастность</t>
  </si>
  <si>
    <t>7. Образование</t>
  </si>
  <si>
    <t>8. Культура и кинематография</t>
  </si>
  <si>
    <t>10. Социальная  политика</t>
  </si>
  <si>
    <t>6.Природоохранные мероприятия</t>
  </si>
  <si>
    <t>судебная система</t>
  </si>
  <si>
    <t>другие вопросы в области культуры</t>
  </si>
  <si>
    <t>спорт</t>
  </si>
  <si>
    <t>3. Безвозмездные  поступления</t>
  </si>
  <si>
    <t>другие вопросы в области национальной экономики</t>
  </si>
  <si>
    <t>ЕДДС</t>
  </si>
  <si>
    <t>резервный фонд</t>
  </si>
  <si>
    <t>природоохранные мероприятия</t>
  </si>
  <si>
    <t>Доходы от оказания платных услуг (работ) и компенсации затрат государства</t>
  </si>
  <si>
    <t>11. Физическая культура и спорт</t>
  </si>
  <si>
    <t xml:space="preserve">9. Здравоохранение  </t>
  </si>
  <si>
    <t>санитарно-эпидемиологическое благополучие</t>
  </si>
  <si>
    <t>Акцизы</t>
  </si>
  <si>
    <t>Дорожное хозяйство</t>
  </si>
  <si>
    <t>Сельское хозяйство и рыболовство</t>
  </si>
  <si>
    <t>Обеспечение проведения выборов</t>
  </si>
  <si>
    <t>содержание ОПОП</t>
  </si>
  <si>
    <t>Возврат остатков с АУ,БУ</t>
  </si>
  <si>
    <t>Водное хозяйство</t>
  </si>
  <si>
    <t>12. Отрицательные трансферты</t>
  </si>
  <si>
    <t>Содержание дома участк.</t>
  </si>
  <si>
    <t>- доп образование</t>
  </si>
  <si>
    <t>4. Возврат в МФ неиспользованных в 2021 году субвенций</t>
  </si>
  <si>
    <t>Спасательный пост</t>
  </si>
  <si>
    <t>Годовой уточн. план   на 01.07.   2022 г.</t>
  </si>
  <si>
    <t>Исполнение на 01.07.  2022 г.</t>
  </si>
  <si>
    <t>Уточн. год. план   2022 г.</t>
  </si>
  <si>
    <t>Исполнение 2022г.</t>
  </si>
  <si>
    <t>на 01.07.2023 г.</t>
  </si>
  <si>
    <t>Исполнение на 01.07  2022 г.</t>
  </si>
  <si>
    <t>Годовой уточн. план   на 01.07.   2023 г.</t>
  </si>
  <si>
    <t>Исполнение на 01.07. 2023 г.</t>
  </si>
  <si>
    <t>Исполнение на 01.07.  2023 г.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</si>
</sst>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Border="1" applyAlignment="1" applyProtection="1">
      <alignment horizontal="justify" vertical="top" wrapText="1"/>
      <protection locked="0"/>
    </xf>
    <xf numFmtId="0" fontId="3" fillId="0" borderId="0" xfId="0" applyFont="1" applyBorder="1" applyAlignment="1" applyProtection="1">
      <alignment horizontal="center" vertical="center" wrapText="1"/>
    </xf>
    <xf numFmtId="0" fontId="0" fillId="0" borderId="0" xfId="0" applyBorder="1" applyProtection="1"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justify" vertical="top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justify" vertical="top" wrapText="1"/>
      <protection locked="0"/>
    </xf>
    <xf numFmtId="0" fontId="1" fillId="0" borderId="7" xfId="0" applyFont="1" applyBorder="1" applyAlignment="1" applyProtection="1">
      <alignment horizontal="justify" vertical="top" wrapText="1"/>
      <protection locked="0"/>
    </xf>
    <xf numFmtId="0" fontId="3" fillId="0" borderId="7" xfId="0" applyFont="1" applyBorder="1" applyAlignment="1" applyProtection="1">
      <alignment horizontal="justify" vertical="top" wrapText="1"/>
      <protection locked="0"/>
    </xf>
    <xf numFmtId="0" fontId="1" fillId="0" borderId="7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justify" vertical="top" wrapText="1"/>
      <protection locked="0"/>
    </xf>
    <xf numFmtId="0" fontId="3" fillId="0" borderId="3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4" fillId="0" borderId="11" xfId="0" applyNumberFormat="1" applyFont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4" fillId="0" borderId="6" xfId="0" applyFont="1" applyBorder="1" applyAlignment="1" applyProtection="1">
      <alignment horizontal="justify" vertical="top" wrapText="1"/>
      <protection locked="0"/>
    </xf>
    <xf numFmtId="0" fontId="2" fillId="0" borderId="7" xfId="0" applyNumberFormat="1" applyFont="1" applyBorder="1" applyAlignment="1" applyProtection="1">
      <alignment horizontal="justify" vertical="top" wrapText="1"/>
      <protection locked="0"/>
    </xf>
    <xf numFmtId="0" fontId="2" fillId="0" borderId="7" xfId="0" applyFont="1" applyBorder="1" applyAlignment="1" applyProtection="1">
      <alignment horizontal="justify" vertical="top" wrapText="1"/>
      <protection locked="0"/>
    </xf>
    <xf numFmtId="0" fontId="4" fillId="0" borderId="7" xfId="0" applyFont="1" applyBorder="1" applyAlignment="1" applyProtection="1">
      <alignment horizontal="justify" vertical="top" wrapText="1"/>
      <protection locked="0"/>
    </xf>
    <xf numFmtId="0" fontId="2" fillId="0" borderId="8" xfId="0" applyFont="1" applyBorder="1" applyAlignment="1" applyProtection="1">
      <alignment horizontal="justify" vertical="top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</xf>
    <xf numFmtId="0" fontId="1" fillId="0" borderId="0" xfId="0" applyFont="1" applyBorder="1" applyProtection="1"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49" fontId="1" fillId="0" borderId="7" xfId="0" applyNumberFormat="1" applyFont="1" applyBorder="1" applyAlignment="1" applyProtection="1">
      <alignment horizontal="justify" vertical="top" wrapText="1"/>
      <protection locked="0"/>
    </xf>
    <xf numFmtId="0" fontId="4" fillId="0" borderId="8" xfId="0" applyFont="1" applyBorder="1" applyAlignment="1" applyProtection="1">
      <alignment horizontal="justify" vertical="top" wrapText="1"/>
      <protection locked="0"/>
    </xf>
    <xf numFmtId="164" fontId="4" fillId="0" borderId="10" xfId="0" applyNumberFormat="1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  <protection locked="0"/>
    </xf>
    <xf numFmtId="164" fontId="4" fillId="0" borderId="21" xfId="0" applyNumberFormat="1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top" wrapText="1"/>
      <protection locked="0"/>
    </xf>
    <xf numFmtId="0" fontId="4" fillId="0" borderId="23" xfId="0" applyFont="1" applyBorder="1" applyAlignment="1" applyProtection="1">
      <alignment horizontal="center" vertical="center" wrapText="1"/>
    </xf>
    <xf numFmtId="164" fontId="4" fillId="0" borderId="2" xfId="0" applyNumberFormat="1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justify" vertical="top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A1:H42"/>
  <sheetViews>
    <sheetView topLeftCell="A14" workbookViewId="0">
      <selection activeCell="H23" sqref="H23"/>
    </sheetView>
  </sheetViews>
  <sheetFormatPr defaultRowHeight="12.75"/>
  <cols>
    <col min="1" max="1" width="25.140625" style="1" customWidth="1"/>
    <col min="2" max="2" width="10.5703125" style="1" customWidth="1"/>
    <col min="3" max="5" width="9.140625" style="1"/>
    <col min="6" max="6" width="10.140625" style="1" customWidth="1"/>
    <col min="7" max="7" width="9.7109375" style="1" customWidth="1"/>
    <col min="8" max="8" width="10.42578125" style="1" customWidth="1"/>
    <col min="9" max="16384" width="9.140625" style="1"/>
  </cols>
  <sheetData>
    <row r="1" spans="1:8" ht="18.75">
      <c r="A1" s="66" t="s">
        <v>15</v>
      </c>
      <c r="B1" s="66"/>
      <c r="C1" s="66"/>
      <c r="D1" s="66"/>
      <c r="E1" s="66"/>
      <c r="F1" s="66"/>
      <c r="G1" s="66"/>
      <c r="H1" s="66"/>
    </row>
    <row r="2" spans="1:8" ht="18.75">
      <c r="A2" s="66" t="s">
        <v>16</v>
      </c>
      <c r="B2" s="66"/>
      <c r="C2" s="66"/>
      <c r="D2" s="66"/>
      <c r="E2" s="66"/>
      <c r="F2" s="66"/>
      <c r="G2" s="66"/>
      <c r="H2" s="66"/>
    </row>
    <row r="3" spans="1:8" ht="19.5" thickBot="1">
      <c r="A3" s="66" t="s">
        <v>78</v>
      </c>
      <c r="B3" s="66"/>
      <c r="C3" s="66"/>
      <c r="D3" s="66"/>
      <c r="E3" s="66"/>
      <c r="F3" s="66"/>
      <c r="G3" s="66"/>
      <c r="H3" s="66"/>
    </row>
    <row r="4" spans="1:8" ht="13.5" hidden="1" thickBot="1"/>
    <row r="5" spans="1:8" ht="65.25" customHeight="1" thickTop="1" thickBot="1">
      <c r="A5" s="5"/>
      <c r="B5" s="53" t="s">
        <v>74</v>
      </c>
      <c r="C5" s="54" t="s">
        <v>79</v>
      </c>
      <c r="D5" s="41" t="s">
        <v>76</v>
      </c>
      <c r="E5" s="42" t="s">
        <v>77</v>
      </c>
      <c r="F5" s="48" t="s">
        <v>80</v>
      </c>
      <c r="G5" s="50" t="s">
        <v>81</v>
      </c>
      <c r="H5" s="9" t="s">
        <v>0</v>
      </c>
    </row>
    <row r="6" spans="1:8" ht="16.5" thickTop="1">
      <c r="A6" s="12" t="s">
        <v>1</v>
      </c>
      <c r="B6" s="18">
        <f t="shared" ref="B6:C6" si="0">B7+B8+B9+B10+B11+B12</f>
        <v>223971</v>
      </c>
      <c r="C6" s="18">
        <f t="shared" si="0"/>
        <v>99493</v>
      </c>
      <c r="D6" s="18">
        <f>D7+D8+D9+D10+D11+D12</f>
        <v>234983</v>
      </c>
      <c r="E6" s="18">
        <f>E7+E8+E9+E10+E11+E12</f>
        <v>253020</v>
      </c>
      <c r="F6" s="18">
        <f t="shared" ref="F6" si="1">F7+F8+F9+F10+F11+F12</f>
        <v>238189</v>
      </c>
      <c r="G6" s="18">
        <f t="shared" ref="G6:H6" si="2">G7+G8+G9+G10+G11+G12</f>
        <v>127766</v>
      </c>
      <c r="H6" s="18">
        <f t="shared" si="2"/>
        <v>251.39999999999998</v>
      </c>
    </row>
    <row r="7" spans="1:8" ht="31.5">
      <c r="A7" s="13" t="s">
        <v>2</v>
      </c>
      <c r="B7" s="51">
        <v>165518</v>
      </c>
      <c r="C7" s="52">
        <v>75446</v>
      </c>
      <c r="D7" s="51">
        <v>174982</v>
      </c>
      <c r="E7" s="52">
        <v>192552</v>
      </c>
      <c r="F7" s="51">
        <v>179100</v>
      </c>
      <c r="G7" s="52">
        <v>101765</v>
      </c>
      <c r="H7" s="21">
        <f t="shared" ref="H7:H12" si="3">ROUND(G7/F7*100,1)</f>
        <v>56.8</v>
      </c>
    </row>
    <row r="8" spans="1:8" ht="15.75">
      <c r="A8" s="13" t="s">
        <v>62</v>
      </c>
      <c r="B8" s="51">
        <v>27000</v>
      </c>
      <c r="C8" s="52">
        <v>15143</v>
      </c>
      <c r="D8" s="51">
        <v>32100</v>
      </c>
      <c r="E8" s="52">
        <v>32265</v>
      </c>
      <c r="F8" s="51">
        <v>28100</v>
      </c>
      <c r="G8" s="52">
        <v>15689</v>
      </c>
      <c r="H8" s="21">
        <f t="shared" si="3"/>
        <v>55.8</v>
      </c>
    </row>
    <row r="9" spans="1:8" ht="31.5">
      <c r="A9" s="13" t="s">
        <v>3</v>
      </c>
      <c r="B9" s="51">
        <v>8126</v>
      </c>
      <c r="C9" s="52">
        <v>5924</v>
      </c>
      <c r="D9" s="51">
        <v>11402</v>
      </c>
      <c r="E9" s="52">
        <v>11466</v>
      </c>
      <c r="F9" s="51">
        <v>11988</v>
      </c>
      <c r="G9" s="52">
        <v>4415</v>
      </c>
      <c r="H9" s="21">
        <f t="shared" si="3"/>
        <v>36.799999999999997</v>
      </c>
    </row>
    <row r="10" spans="1:8" ht="31.5">
      <c r="A10" s="13" t="s">
        <v>4</v>
      </c>
      <c r="B10" s="51">
        <v>4244</v>
      </c>
      <c r="C10" s="52">
        <v>101</v>
      </c>
      <c r="D10" s="51">
        <v>4244</v>
      </c>
      <c r="E10" s="52">
        <v>4274</v>
      </c>
      <c r="F10" s="51">
        <v>4451</v>
      </c>
      <c r="G10" s="52">
        <v>-46</v>
      </c>
      <c r="H10" s="21">
        <f t="shared" si="3"/>
        <v>-1</v>
      </c>
    </row>
    <row r="11" spans="1:8" ht="15.75">
      <c r="A11" s="13" t="s">
        <v>5</v>
      </c>
      <c r="B11" s="51">
        <v>17534</v>
      </c>
      <c r="C11" s="52">
        <v>2190</v>
      </c>
      <c r="D11" s="51">
        <v>10706</v>
      </c>
      <c r="E11" s="52">
        <v>10708</v>
      </c>
      <c r="F11" s="51">
        <v>13000</v>
      </c>
      <c r="G11" s="52">
        <v>4935</v>
      </c>
      <c r="H11" s="21">
        <f t="shared" si="3"/>
        <v>38</v>
      </c>
    </row>
    <row r="12" spans="1:8" ht="15.75">
      <c r="A12" s="13" t="s">
        <v>6</v>
      </c>
      <c r="B12" s="51">
        <v>1549</v>
      </c>
      <c r="C12" s="52">
        <v>689</v>
      </c>
      <c r="D12" s="51">
        <v>1549</v>
      </c>
      <c r="E12" s="52">
        <v>1755</v>
      </c>
      <c r="F12" s="51">
        <v>1550</v>
      </c>
      <c r="G12" s="52">
        <v>1008</v>
      </c>
      <c r="H12" s="21">
        <f t="shared" si="3"/>
        <v>65</v>
      </c>
    </row>
    <row r="13" spans="1:8" ht="31.5">
      <c r="A13" s="14" t="s">
        <v>8</v>
      </c>
      <c r="B13" s="20">
        <f t="shared" ref="B13:C13" si="4">B14+B15+B16+B17+B18+B19</f>
        <v>10467</v>
      </c>
      <c r="C13" s="20">
        <f t="shared" si="4"/>
        <v>14397</v>
      </c>
      <c r="D13" s="20">
        <f>D14+D15+D16+D17+D18+D19</f>
        <v>20752</v>
      </c>
      <c r="E13" s="20">
        <f>E14+E15+E16+E17+E18+E19</f>
        <v>21635</v>
      </c>
      <c r="F13" s="20">
        <f t="shared" ref="F13" si="5">F14+F15+F16+F17+F18+F19</f>
        <v>12014</v>
      </c>
      <c r="G13" s="20">
        <f t="shared" ref="G13" si="6">G14+G15+G16+G17+G18+G19</f>
        <v>10208</v>
      </c>
      <c r="H13" s="21">
        <f t="shared" ref="H13:H21" si="7">ROUND(G13/F13*100,1)</f>
        <v>85</v>
      </c>
    </row>
    <row r="14" spans="1:8" ht="47.25" customHeight="1">
      <c r="A14" s="15" t="s">
        <v>9</v>
      </c>
      <c r="B14" s="19">
        <v>3638</v>
      </c>
      <c r="C14" s="7">
        <v>1955</v>
      </c>
      <c r="D14" s="19">
        <v>4464</v>
      </c>
      <c r="E14" s="7">
        <v>4552</v>
      </c>
      <c r="F14" s="19">
        <v>3421</v>
      </c>
      <c r="G14" s="7">
        <v>1707</v>
      </c>
      <c r="H14" s="21">
        <f t="shared" si="7"/>
        <v>49.9</v>
      </c>
    </row>
    <row r="15" spans="1:8" ht="48" customHeight="1">
      <c r="A15" s="13" t="s">
        <v>10</v>
      </c>
      <c r="B15" s="51">
        <v>282</v>
      </c>
      <c r="C15" s="52">
        <v>30</v>
      </c>
      <c r="D15" s="51">
        <v>282</v>
      </c>
      <c r="E15" s="52">
        <v>47</v>
      </c>
      <c r="F15" s="51">
        <v>31</v>
      </c>
      <c r="G15" s="52">
        <v>20</v>
      </c>
      <c r="H15" s="21">
        <f t="shared" si="7"/>
        <v>64.5</v>
      </c>
    </row>
    <row r="16" spans="1:8" ht="47.25">
      <c r="A16" s="13" t="s">
        <v>43</v>
      </c>
      <c r="B16" s="51">
        <v>443</v>
      </c>
      <c r="C16" s="52">
        <v>5882</v>
      </c>
      <c r="D16" s="51">
        <v>6845</v>
      </c>
      <c r="E16" s="52">
        <v>7714</v>
      </c>
      <c r="F16" s="51">
        <v>498</v>
      </c>
      <c r="G16" s="52">
        <v>934</v>
      </c>
      <c r="H16" s="21">
        <f t="shared" si="7"/>
        <v>187.6</v>
      </c>
    </row>
    <row r="17" spans="1:8" ht="15.75">
      <c r="A17" s="13" t="s">
        <v>11</v>
      </c>
      <c r="B17" s="51">
        <v>169</v>
      </c>
      <c r="C17" s="52">
        <v>551</v>
      </c>
      <c r="D17" s="51">
        <v>869</v>
      </c>
      <c r="E17" s="52">
        <v>912</v>
      </c>
      <c r="F17" s="51">
        <v>932</v>
      </c>
      <c r="G17" s="52">
        <v>116</v>
      </c>
      <c r="H17" s="21">
        <f t="shared" si="7"/>
        <v>12.4</v>
      </c>
    </row>
    <row r="18" spans="1:8" ht="63">
      <c r="A18" s="13" t="s">
        <v>58</v>
      </c>
      <c r="B18" s="51">
        <v>1068</v>
      </c>
      <c r="C18" s="52">
        <v>1112</v>
      </c>
      <c r="D18" s="51">
        <v>3342</v>
      </c>
      <c r="E18" s="52">
        <v>3460</v>
      </c>
      <c r="F18" s="51">
        <v>1933</v>
      </c>
      <c r="G18" s="52">
        <v>2192</v>
      </c>
      <c r="H18" s="21">
        <f t="shared" si="7"/>
        <v>113.4</v>
      </c>
    </row>
    <row r="19" spans="1:8" ht="31.5">
      <c r="A19" s="13" t="s">
        <v>12</v>
      </c>
      <c r="B19" s="19">
        <v>4867</v>
      </c>
      <c r="C19" s="7">
        <v>4867</v>
      </c>
      <c r="D19" s="19">
        <v>4950</v>
      </c>
      <c r="E19" s="7">
        <v>4950</v>
      </c>
      <c r="F19" s="19">
        <v>5199</v>
      </c>
      <c r="G19" s="7">
        <v>5239</v>
      </c>
      <c r="H19" s="21">
        <f t="shared" si="7"/>
        <v>100.8</v>
      </c>
    </row>
    <row r="20" spans="1:8" ht="31.5">
      <c r="A20" s="14" t="s">
        <v>13</v>
      </c>
      <c r="B20" s="27">
        <f>B6+B13</f>
        <v>234438</v>
      </c>
      <c r="C20" s="27">
        <f>C13+C6</f>
        <v>113890</v>
      </c>
      <c r="D20" s="27">
        <f>D6+D13</f>
        <v>255735</v>
      </c>
      <c r="E20" s="27">
        <f>E6+E13</f>
        <v>274655</v>
      </c>
      <c r="F20" s="27">
        <f t="shared" ref="F20" si="8">F6+F13</f>
        <v>250203</v>
      </c>
      <c r="G20" s="27">
        <f>G13+G6</f>
        <v>137974</v>
      </c>
      <c r="H20" s="21">
        <f t="shared" si="7"/>
        <v>55.1</v>
      </c>
    </row>
    <row r="21" spans="1:8" ht="31.5">
      <c r="A21" s="16" t="s">
        <v>53</v>
      </c>
      <c r="B21" s="24">
        <v>663869</v>
      </c>
      <c r="C21" s="46">
        <v>413552</v>
      </c>
      <c r="D21" s="24">
        <v>703813</v>
      </c>
      <c r="E21" s="46">
        <v>703774</v>
      </c>
      <c r="F21" s="24">
        <v>749086</v>
      </c>
      <c r="G21" s="46">
        <v>494882</v>
      </c>
      <c r="H21" s="28">
        <f t="shared" si="7"/>
        <v>66.099999999999994</v>
      </c>
    </row>
    <row r="22" spans="1:8" ht="31.5">
      <c r="A22" s="16" t="s">
        <v>67</v>
      </c>
      <c r="B22" s="24">
        <v>0</v>
      </c>
      <c r="C22" s="46">
        <v>0</v>
      </c>
      <c r="D22" s="24">
        <v>5600</v>
      </c>
      <c r="E22" s="58">
        <v>5600</v>
      </c>
      <c r="F22" s="24">
        <v>0</v>
      </c>
      <c r="G22" s="46">
        <v>0</v>
      </c>
      <c r="H22" s="28">
        <v>0</v>
      </c>
    </row>
    <row r="23" spans="1:8" ht="48" thickBot="1">
      <c r="A23" s="14" t="s">
        <v>72</v>
      </c>
      <c r="B23" s="64">
        <v>0</v>
      </c>
      <c r="C23" s="8">
        <v>-5352</v>
      </c>
      <c r="D23" s="22">
        <v>-5411</v>
      </c>
      <c r="E23" s="8">
        <v>-5411</v>
      </c>
      <c r="F23" s="64">
        <v>0</v>
      </c>
      <c r="G23" s="8">
        <v>-4569</v>
      </c>
      <c r="H23" s="23" t="s">
        <v>7</v>
      </c>
    </row>
    <row r="24" spans="1:8" ht="28.5" customHeight="1" thickTop="1" thickBot="1">
      <c r="A24" s="6" t="s">
        <v>14</v>
      </c>
      <c r="B24" s="65">
        <f>B20+B21-B23</f>
        <v>898307</v>
      </c>
      <c r="C24" s="25">
        <f>C20+C21+C23</f>
        <v>522090</v>
      </c>
      <c r="D24" s="25">
        <f>D20+D21+D23+D22</f>
        <v>959737</v>
      </c>
      <c r="E24" s="25">
        <f>E20+E21+E23+E22</f>
        <v>978618</v>
      </c>
      <c r="F24" s="65">
        <f>F20+F21-F23</f>
        <v>999289</v>
      </c>
      <c r="G24" s="25">
        <f>G20+G21+G23</f>
        <v>628287</v>
      </c>
      <c r="H24" s="17">
        <f>ROUND(G24/F24*100,1)</f>
        <v>62.9</v>
      </c>
    </row>
    <row r="25" spans="1:8" ht="28.5" hidden="1" customHeight="1" thickTop="1">
      <c r="A25" s="2"/>
      <c r="B25" s="3"/>
      <c r="C25" s="3"/>
      <c r="D25" s="3"/>
      <c r="E25" s="3"/>
      <c r="F25" s="3"/>
      <c r="G25" s="3"/>
      <c r="H25" s="3"/>
    </row>
    <row r="26" spans="1:8" ht="16.5" thickTop="1">
      <c r="A26" s="39" t="s">
        <v>39</v>
      </c>
      <c r="B26" s="39"/>
      <c r="C26" s="39"/>
      <c r="D26" s="39"/>
      <c r="E26" s="39"/>
      <c r="F26" s="39"/>
      <c r="G26" s="39"/>
      <c r="H26" s="4"/>
    </row>
    <row r="27" spans="1:8" ht="15.75">
      <c r="A27" s="39" t="s">
        <v>40</v>
      </c>
      <c r="B27" s="39"/>
      <c r="C27" s="39"/>
      <c r="D27" s="39"/>
      <c r="E27" s="39"/>
      <c r="F27" s="39" t="s">
        <v>41</v>
      </c>
      <c r="G27" s="39"/>
      <c r="H27" s="4"/>
    </row>
    <row r="28" spans="1:8">
      <c r="A28" s="4"/>
      <c r="B28" s="4"/>
      <c r="C28" s="4"/>
      <c r="D28" s="4"/>
      <c r="E28" s="4"/>
      <c r="F28" s="4"/>
      <c r="G28" s="4"/>
      <c r="H28" s="4"/>
    </row>
    <row r="29" spans="1:8">
      <c r="A29" s="4"/>
      <c r="B29" s="4"/>
      <c r="C29" s="4"/>
      <c r="D29" s="4"/>
      <c r="E29" s="4"/>
      <c r="F29" s="4"/>
      <c r="G29" s="4"/>
      <c r="H29" s="4"/>
    </row>
    <row r="30" spans="1:8">
      <c r="A30" s="4"/>
      <c r="B30" s="4"/>
      <c r="C30" s="4"/>
      <c r="D30" s="4"/>
      <c r="E30" s="4"/>
      <c r="F30" s="4"/>
      <c r="G30" s="4"/>
      <c r="H30" s="4"/>
    </row>
    <row r="31" spans="1:8">
      <c r="A31" s="4"/>
      <c r="B31" s="4"/>
      <c r="C31" s="4"/>
      <c r="D31" s="4"/>
      <c r="E31" s="4"/>
      <c r="F31" s="4"/>
      <c r="G31" s="4"/>
      <c r="H31" s="4"/>
    </row>
    <row r="32" spans="1:8">
      <c r="A32" s="4"/>
      <c r="B32" s="4"/>
      <c r="C32" s="4"/>
      <c r="D32" s="4"/>
      <c r="E32" s="4"/>
      <c r="F32" s="4"/>
      <c r="G32" s="4"/>
      <c r="H32" s="4"/>
    </row>
    <row r="33" spans="1:8">
      <c r="A33" s="4"/>
      <c r="B33" s="4"/>
      <c r="C33" s="4"/>
      <c r="D33" s="4"/>
      <c r="E33" s="4"/>
      <c r="F33" s="4"/>
      <c r="G33" s="4"/>
      <c r="H33" s="4"/>
    </row>
    <row r="34" spans="1:8">
      <c r="A34" s="4"/>
      <c r="B34" s="4"/>
      <c r="C34" s="4"/>
      <c r="D34" s="4"/>
      <c r="E34" s="4"/>
      <c r="F34" s="4"/>
      <c r="G34" s="4"/>
      <c r="H34" s="4"/>
    </row>
    <row r="35" spans="1:8">
      <c r="A35" s="4"/>
      <c r="B35" s="4"/>
      <c r="C35" s="4"/>
      <c r="D35" s="4"/>
      <c r="E35" s="4"/>
      <c r="F35" s="4"/>
      <c r="G35" s="4"/>
      <c r="H35" s="4"/>
    </row>
    <row r="36" spans="1:8">
      <c r="A36" s="4"/>
      <c r="B36" s="4"/>
      <c r="C36" s="4"/>
      <c r="D36" s="4"/>
      <c r="E36" s="4"/>
      <c r="F36" s="4"/>
      <c r="G36" s="4"/>
      <c r="H36" s="4"/>
    </row>
    <row r="37" spans="1:8">
      <c r="A37" s="4"/>
      <c r="B37" s="4"/>
      <c r="C37" s="4"/>
      <c r="D37" s="4"/>
      <c r="E37" s="4"/>
      <c r="F37" s="4"/>
      <c r="G37" s="4"/>
      <c r="H37" s="4"/>
    </row>
    <row r="38" spans="1:8">
      <c r="A38" s="4"/>
      <c r="B38" s="4"/>
      <c r="C38" s="4"/>
      <c r="D38" s="4"/>
      <c r="E38" s="4"/>
      <c r="F38" s="4"/>
      <c r="G38" s="4"/>
      <c r="H38" s="4"/>
    </row>
    <row r="39" spans="1:8">
      <c r="A39" s="4"/>
      <c r="B39" s="4"/>
      <c r="C39" s="4"/>
      <c r="D39" s="4"/>
      <c r="E39" s="4"/>
      <c r="F39" s="4"/>
      <c r="G39" s="4"/>
      <c r="H39" s="4"/>
    </row>
    <row r="40" spans="1:8">
      <c r="A40" s="4"/>
      <c r="B40" s="4"/>
      <c r="C40" s="4"/>
      <c r="D40" s="4"/>
      <c r="E40" s="4"/>
      <c r="F40" s="4"/>
      <c r="G40" s="4"/>
      <c r="H40" s="4"/>
    </row>
    <row r="41" spans="1:8">
      <c r="A41" s="4"/>
      <c r="B41" s="4"/>
      <c r="C41" s="4"/>
      <c r="D41" s="4"/>
      <c r="E41" s="4"/>
      <c r="F41" s="4"/>
      <c r="G41" s="4"/>
      <c r="H41" s="4"/>
    </row>
    <row r="42" spans="1:8">
      <c r="A42" s="4"/>
      <c r="B42" s="4"/>
      <c r="C42" s="4"/>
      <c r="D42" s="4"/>
      <c r="E42" s="4"/>
      <c r="F42" s="4"/>
      <c r="G42" s="4"/>
      <c r="H42" s="4"/>
    </row>
  </sheetData>
  <mergeCells count="3">
    <mergeCell ref="A1:H1"/>
    <mergeCell ref="A2:H2"/>
    <mergeCell ref="A3:H3"/>
  </mergeCells>
  <phoneticPr fontId="5" type="noConversion"/>
  <printOptions horizontalCentered="1"/>
  <pageMargins left="0.55118110236220474" right="0.43307086614173229" top="0.35433070866141736" bottom="0.3149606299212598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  <pageSetUpPr fitToPage="1"/>
  </sheetPr>
  <dimension ref="A1:I89"/>
  <sheetViews>
    <sheetView tabSelected="1" topLeftCell="A30" workbookViewId="0">
      <selection activeCell="D60" sqref="D60"/>
    </sheetView>
  </sheetViews>
  <sheetFormatPr defaultRowHeight="12.75"/>
  <cols>
    <col min="1" max="1" width="30" style="4" customWidth="1"/>
    <col min="2" max="3" width="9.140625" style="4"/>
    <col min="4" max="4" width="10.140625" style="4" customWidth="1"/>
    <col min="5" max="5" width="10.7109375" style="4" customWidth="1"/>
    <col min="6" max="7" width="9.140625" style="4"/>
    <col min="8" max="8" width="9.7109375" style="4" customWidth="1"/>
    <col min="9" max="16384" width="9.140625" style="4"/>
  </cols>
  <sheetData>
    <row r="1" spans="1:9" ht="5.25" hidden="1" customHeight="1"/>
    <row r="2" spans="1:9" ht="15.75" customHeight="1">
      <c r="A2" s="67" t="s">
        <v>35</v>
      </c>
      <c r="B2" s="67"/>
      <c r="C2" s="67"/>
      <c r="D2" s="67"/>
      <c r="E2" s="67"/>
      <c r="F2" s="67"/>
      <c r="G2" s="67"/>
      <c r="H2" s="67"/>
    </row>
    <row r="3" spans="1:9" ht="14.25" customHeight="1">
      <c r="A3" s="67" t="s">
        <v>36</v>
      </c>
      <c r="B3" s="67"/>
      <c r="C3" s="67"/>
      <c r="D3" s="67"/>
      <c r="E3" s="67"/>
      <c r="F3" s="67"/>
      <c r="G3" s="67"/>
      <c r="H3" s="67"/>
    </row>
    <row r="4" spans="1:9" ht="15" customHeight="1" thickBot="1">
      <c r="A4" s="67" t="s">
        <v>78</v>
      </c>
      <c r="B4" s="67"/>
      <c r="C4" s="67"/>
      <c r="D4" s="67"/>
      <c r="E4" s="67"/>
      <c r="F4" s="67"/>
      <c r="G4" s="67"/>
      <c r="H4" s="67"/>
    </row>
    <row r="5" spans="1:9" ht="2.25" hidden="1" customHeight="1" thickBot="1"/>
    <row r="6" spans="1:9" ht="65.25" thickTop="1" thickBot="1">
      <c r="A6" s="30"/>
      <c r="B6" s="48" t="s">
        <v>74</v>
      </c>
      <c r="C6" s="49" t="s">
        <v>75</v>
      </c>
      <c r="D6" s="10" t="s">
        <v>76</v>
      </c>
      <c r="E6" s="26" t="s">
        <v>77</v>
      </c>
      <c r="F6" s="48" t="s">
        <v>80</v>
      </c>
      <c r="G6" s="50" t="s">
        <v>82</v>
      </c>
      <c r="H6" s="9" t="s">
        <v>0</v>
      </c>
      <c r="I6" s="29"/>
    </row>
    <row r="7" spans="1:9" ht="29.25" thickTop="1">
      <c r="A7" s="31" t="s">
        <v>17</v>
      </c>
      <c r="B7" s="44">
        <f>B8+B9+B10+B11+B12+B13+B14+B15</f>
        <v>85393</v>
      </c>
      <c r="C7" s="44">
        <f>C8+C9+C10+C12+C15+C13+C14+C11</f>
        <v>44056</v>
      </c>
      <c r="D7" s="44">
        <f>D8+D9+D10+D11+D12+D14+D15+D13</f>
        <v>115047</v>
      </c>
      <c r="E7" s="44">
        <f>E8+E9+E10+E11+E12+E14+E15+E13</f>
        <v>109645</v>
      </c>
      <c r="F7" s="44">
        <f>F8+F9+F10+F11+F12+F13+F14+F15</f>
        <v>100334</v>
      </c>
      <c r="G7" s="44">
        <f>G8+G9+G10+G12+G15+G13+G14+G11</f>
        <v>56990</v>
      </c>
      <c r="H7" s="57">
        <f t="shared" ref="H7:H12" si="0">G7/F7*100</f>
        <v>56.800287041282118</v>
      </c>
      <c r="I7" s="29"/>
    </row>
    <row r="8" spans="1:9" ht="15">
      <c r="A8" s="32" t="s">
        <v>38</v>
      </c>
      <c r="B8" s="19">
        <v>13516</v>
      </c>
      <c r="C8" s="7">
        <v>6180</v>
      </c>
      <c r="D8" s="19">
        <v>18648</v>
      </c>
      <c r="E8" s="7">
        <v>18538</v>
      </c>
      <c r="F8" s="19">
        <v>15166</v>
      </c>
      <c r="G8" s="7">
        <v>8558</v>
      </c>
      <c r="H8" s="57">
        <f t="shared" si="0"/>
        <v>56.428854015561129</v>
      </c>
      <c r="I8" s="29"/>
    </row>
    <row r="9" spans="1:9" ht="15">
      <c r="A9" s="33" t="s">
        <v>18</v>
      </c>
      <c r="B9" s="19">
        <v>10551</v>
      </c>
      <c r="C9" s="7">
        <v>6156</v>
      </c>
      <c r="D9" s="19">
        <v>15435</v>
      </c>
      <c r="E9" s="7">
        <v>15057</v>
      </c>
      <c r="F9" s="19">
        <v>12860</v>
      </c>
      <c r="G9" s="7">
        <v>8233</v>
      </c>
      <c r="H9" s="57">
        <f t="shared" si="0"/>
        <v>64.020217729393465</v>
      </c>
      <c r="I9" s="29"/>
    </row>
    <row r="10" spans="1:9" ht="15">
      <c r="A10" s="33" t="s">
        <v>19</v>
      </c>
      <c r="B10" s="19">
        <v>35245</v>
      </c>
      <c r="C10" s="7">
        <v>19466</v>
      </c>
      <c r="D10" s="19">
        <v>49392</v>
      </c>
      <c r="E10" s="7">
        <v>45630</v>
      </c>
      <c r="F10" s="19">
        <v>41080</v>
      </c>
      <c r="G10" s="7">
        <v>23399</v>
      </c>
      <c r="H10" s="57">
        <f t="shared" si="0"/>
        <v>56.95959104186953</v>
      </c>
      <c r="I10" s="29"/>
    </row>
    <row r="11" spans="1:9" ht="15">
      <c r="A11" s="33" t="s">
        <v>50</v>
      </c>
      <c r="B11" s="19">
        <v>98</v>
      </c>
      <c r="C11" s="7">
        <v>91</v>
      </c>
      <c r="D11" s="19">
        <v>98</v>
      </c>
      <c r="E11" s="7">
        <v>98</v>
      </c>
      <c r="F11" s="19">
        <v>2</v>
      </c>
      <c r="G11" s="7">
        <v>2</v>
      </c>
      <c r="H11" s="57">
        <f t="shared" si="0"/>
        <v>100</v>
      </c>
      <c r="I11" s="29"/>
    </row>
    <row r="12" spans="1:9" ht="30">
      <c r="A12" s="33" t="s">
        <v>42</v>
      </c>
      <c r="B12" s="19">
        <v>6495</v>
      </c>
      <c r="C12" s="7">
        <v>4263</v>
      </c>
      <c r="D12" s="19">
        <v>10538</v>
      </c>
      <c r="E12" s="7">
        <v>10305</v>
      </c>
      <c r="F12" s="19">
        <v>8586</v>
      </c>
      <c r="G12" s="7">
        <v>5819</v>
      </c>
      <c r="H12" s="57">
        <f t="shared" si="0"/>
        <v>67.773119030980666</v>
      </c>
      <c r="I12" s="29"/>
    </row>
    <row r="13" spans="1:9" ht="30" hidden="1">
      <c r="A13" s="33" t="s">
        <v>65</v>
      </c>
      <c r="B13" s="19">
        <v>0</v>
      </c>
      <c r="C13" s="7">
        <v>0</v>
      </c>
      <c r="D13" s="19">
        <v>0</v>
      </c>
      <c r="E13" s="7">
        <v>0</v>
      </c>
      <c r="F13" s="19">
        <v>0</v>
      </c>
      <c r="G13" s="7">
        <v>0</v>
      </c>
      <c r="H13" s="57">
        <v>0</v>
      </c>
      <c r="I13" s="29"/>
    </row>
    <row r="14" spans="1:9" ht="15">
      <c r="A14" s="33" t="s">
        <v>56</v>
      </c>
      <c r="B14" s="19">
        <v>1847</v>
      </c>
      <c r="C14" s="7">
        <v>0</v>
      </c>
      <c r="D14" s="19">
        <v>0</v>
      </c>
      <c r="E14" s="7">
        <v>0</v>
      </c>
      <c r="F14" s="19">
        <v>2342</v>
      </c>
      <c r="G14" s="7">
        <v>0</v>
      </c>
      <c r="H14" s="57">
        <v>0</v>
      </c>
      <c r="I14" s="29"/>
    </row>
    <row r="15" spans="1:9" ht="30">
      <c r="A15" s="33" t="s">
        <v>20</v>
      </c>
      <c r="B15" s="19">
        <v>17641</v>
      </c>
      <c r="C15" s="7">
        <v>7900</v>
      </c>
      <c r="D15" s="19">
        <v>20936</v>
      </c>
      <c r="E15" s="7">
        <v>20017</v>
      </c>
      <c r="F15" s="19">
        <v>20298</v>
      </c>
      <c r="G15" s="7">
        <v>10979</v>
      </c>
      <c r="H15" s="57">
        <f t="shared" ref="H15:H20" si="1">G15/F15*100</f>
        <v>54.089072815055673</v>
      </c>
      <c r="I15" s="29"/>
    </row>
    <row r="16" spans="1:9" ht="14.25">
      <c r="A16" s="34" t="s">
        <v>21</v>
      </c>
      <c r="B16" s="22">
        <v>2076</v>
      </c>
      <c r="C16" s="8">
        <v>999</v>
      </c>
      <c r="D16" s="22">
        <v>2203</v>
      </c>
      <c r="E16" s="8">
        <v>2203</v>
      </c>
      <c r="F16" s="22">
        <v>2528</v>
      </c>
      <c r="G16" s="8">
        <v>1227</v>
      </c>
      <c r="H16" s="57">
        <f t="shared" si="1"/>
        <v>48.536392405063289</v>
      </c>
      <c r="I16" s="29"/>
    </row>
    <row r="17" spans="1:9" ht="46.5" customHeight="1">
      <c r="A17" s="34" t="s">
        <v>45</v>
      </c>
      <c r="B17" s="11">
        <f>B18+B19+B21+B20</f>
        <v>3193</v>
      </c>
      <c r="C17" s="22">
        <f>C18+C20+C21</f>
        <v>1267</v>
      </c>
      <c r="D17" s="22">
        <f>D20+D21+D18+D19</f>
        <v>3466</v>
      </c>
      <c r="E17" s="22">
        <f>E20+E21+E18+E19</f>
        <v>3341</v>
      </c>
      <c r="F17" s="11">
        <f t="shared" ref="F17:G17" si="2">F18+F20+F21+F19</f>
        <v>4618</v>
      </c>
      <c r="G17" s="11">
        <f t="shared" si="2"/>
        <v>2114</v>
      </c>
      <c r="H17" s="57">
        <f t="shared" si="1"/>
        <v>45.777392810740579</v>
      </c>
      <c r="I17" s="29"/>
    </row>
    <row r="18" spans="1:9" ht="15">
      <c r="A18" s="33" t="s">
        <v>66</v>
      </c>
      <c r="B18" s="19">
        <v>929</v>
      </c>
      <c r="C18" s="7">
        <v>494</v>
      </c>
      <c r="D18" s="19">
        <v>1175</v>
      </c>
      <c r="E18" s="7">
        <v>1153</v>
      </c>
      <c r="F18" s="19">
        <v>1174</v>
      </c>
      <c r="G18" s="7">
        <v>734</v>
      </c>
      <c r="H18" s="57">
        <f t="shared" si="1"/>
        <v>62.521294718909715</v>
      </c>
      <c r="I18" s="29"/>
    </row>
    <row r="19" spans="1:9" ht="15">
      <c r="A19" s="33" t="s">
        <v>73</v>
      </c>
      <c r="B19" s="19">
        <v>651</v>
      </c>
      <c r="C19" s="40">
        <v>0</v>
      </c>
      <c r="D19" s="19">
        <v>651</v>
      </c>
      <c r="E19" s="40">
        <v>578</v>
      </c>
      <c r="F19" s="19">
        <v>697</v>
      </c>
      <c r="G19" s="40">
        <v>127</v>
      </c>
      <c r="H19" s="57">
        <f t="shared" si="1"/>
        <v>18.220946915351508</v>
      </c>
      <c r="I19" s="29"/>
    </row>
    <row r="20" spans="1:9" ht="15">
      <c r="A20" s="33" t="s">
        <v>70</v>
      </c>
      <c r="B20" s="19">
        <v>13</v>
      </c>
      <c r="C20" s="40">
        <v>4</v>
      </c>
      <c r="D20" s="19">
        <v>13</v>
      </c>
      <c r="E20" s="40">
        <v>6</v>
      </c>
      <c r="F20" s="19">
        <v>14</v>
      </c>
      <c r="G20" s="40">
        <v>4</v>
      </c>
      <c r="H20" s="57">
        <f t="shared" si="1"/>
        <v>28.571428571428569</v>
      </c>
      <c r="I20" s="29"/>
    </row>
    <row r="21" spans="1:9" ht="15">
      <c r="A21" s="33" t="s">
        <v>55</v>
      </c>
      <c r="B21" s="19">
        <v>1600</v>
      </c>
      <c r="C21" s="40">
        <v>769</v>
      </c>
      <c r="D21" s="19">
        <v>1627</v>
      </c>
      <c r="E21" s="40">
        <v>1604</v>
      </c>
      <c r="F21" s="19">
        <v>2733</v>
      </c>
      <c r="G21" s="40">
        <v>1249</v>
      </c>
      <c r="H21" s="57">
        <f t="shared" ref="H21:H27" si="3">G21/F21*100</f>
        <v>45.700695206732526</v>
      </c>
      <c r="I21" s="29"/>
    </row>
    <row r="22" spans="1:9" ht="19.5" customHeight="1">
      <c r="A22" s="34" t="s">
        <v>22</v>
      </c>
      <c r="B22" s="20">
        <f>B23+B24+B25+B26</f>
        <v>44892</v>
      </c>
      <c r="C22" s="20">
        <f>C23+C25+C26+C24</f>
        <v>4642</v>
      </c>
      <c r="D22" s="20">
        <f>D23+D24+D25+D26</f>
        <v>51527</v>
      </c>
      <c r="E22" s="20">
        <f>E23+E24+E25+E26</f>
        <v>44883</v>
      </c>
      <c r="F22" s="20">
        <f t="shared" ref="F22" si="4">F23+F24+F25+F26</f>
        <v>51798</v>
      </c>
      <c r="G22" s="20">
        <f>G23+G25+G26+G24</f>
        <v>4124</v>
      </c>
      <c r="H22" s="57">
        <f t="shared" si="3"/>
        <v>7.9616973628325409</v>
      </c>
      <c r="I22" s="29"/>
    </row>
    <row r="23" spans="1:9" ht="30">
      <c r="A23" s="33" t="s">
        <v>64</v>
      </c>
      <c r="B23" s="19">
        <v>1040</v>
      </c>
      <c r="C23" s="40">
        <v>0</v>
      </c>
      <c r="D23" s="19">
        <v>1040</v>
      </c>
      <c r="E23" s="40">
        <v>691</v>
      </c>
      <c r="F23" s="19">
        <v>997</v>
      </c>
      <c r="G23" s="40">
        <v>93</v>
      </c>
      <c r="H23" s="57">
        <f t="shared" si="3"/>
        <v>9.3279839518555683</v>
      </c>
      <c r="I23" s="29"/>
    </row>
    <row r="24" spans="1:9" ht="15">
      <c r="A24" s="33" t="s">
        <v>68</v>
      </c>
      <c r="B24" s="19">
        <v>118</v>
      </c>
      <c r="C24" s="40">
        <v>0</v>
      </c>
      <c r="D24" s="19">
        <v>79</v>
      </c>
      <c r="E24" s="40">
        <v>0</v>
      </c>
      <c r="F24" s="19">
        <v>249</v>
      </c>
      <c r="G24" s="40">
        <v>0</v>
      </c>
      <c r="H24" s="57">
        <f t="shared" si="3"/>
        <v>0</v>
      </c>
      <c r="I24" s="29"/>
    </row>
    <row r="25" spans="1:9" ht="15">
      <c r="A25" s="33" t="s">
        <v>63</v>
      </c>
      <c r="B25" s="19">
        <v>40803</v>
      </c>
      <c r="C25" s="7">
        <v>3533</v>
      </c>
      <c r="D25" s="19">
        <v>47477</v>
      </c>
      <c r="E25" s="7">
        <v>41319</v>
      </c>
      <c r="F25" s="19">
        <v>49829</v>
      </c>
      <c r="G25" s="7">
        <v>3308</v>
      </c>
      <c r="H25" s="57">
        <f t="shared" si="3"/>
        <v>6.6387043689417808</v>
      </c>
      <c r="I25" s="29"/>
    </row>
    <row r="26" spans="1:9" ht="30">
      <c r="A26" s="33" t="s">
        <v>54</v>
      </c>
      <c r="B26" s="19">
        <v>2931</v>
      </c>
      <c r="C26" s="7">
        <v>1109</v>
      </c>
      <c r="D26" s="19">
        <v>2931</v>
      </c>
      <c r="E26" s="7">
        <v>2873</v>
      </c>
      <c r="F26" s="19">
        <v>723</v>
      </c>
      <c r="G26" s="7">
        <v>723</v>
      </c>
      <c r="H26" s="57">
        <f t="shared" si="3"/>
        <v>100</v>
      </c>
      <c r="I26" s="29"/>
    </row>
    <row r="27" spans="1:9" ht="28.5">
      <c r="A27" s="34" t="s">
        <v>23</v>
      </c>
      <c r="B27" s="20">
        <f>B28+B29+B30</f>
        <v>53086</v>
      </c>
      <c r="C27" s="20">
        <f>C29+C30+C28</f>
        <v>17771</v>
      </c>
      <c r="D27" s="20">
        <f>D28+D29+D30</f>
        <v>51952</v>
      </c>
      <c r="E27" s="20">
        <f>E28+E29+E30</f>
        <v>47634</v>
      </c>
      <c r="F27" s="20">
        <f t="shared" ref="F27" si="5">F28+F29+F30</f>
        <v>49941</v>
      </c>
      <c r="G27" s="20">
        <f>G29+G30+G28</f>
        <v>15941</v>
      </c>
      <c r="H27" s="57">
        <f t="shared" si="3"/>
        <v>31.919665204941833</v>
      </c>
      <c r="I27" s="29"/>
    </row>
    <row r="28" spans="1:9" ht="15">
      <c r="A28" s="33" t="s">
        <v>24</v>
      </c>
      <c r="B28" s="19">
        <v>370</v>
      </c>
      <c r="C28" s="7">
        <v>0</v>
      </c>
      <c r="D28" s="19">
        <v>370</v>
      </c>
      <c r="E28" s="7">
        <v>370</v>
      </c>
      <c r="F28" s="19">
        <v>0</v>
      </c>
      <c r="G28" s="7">
        <v>0</v>
      </c>
      <c r="H28" s="57">
        <v>0</v>
      </c>
      <c r="I28" s="29"/>
    </row>
    <row r="29" spans="1:9" ht="15">
      <c r="A29" s="33" t="s">
        <v>25</v>
      </c>
      <c r="B29" s="19">
        <v>0</v>
      </c>
      <c r="C29" s="7">
        <v>0</v>
      </c>
      <c r="D29" s="19">
        <v>0</v>
      </c>
      <c r="E29" s="7">
        <v>0</v>
      </c>
      <c r="F29" s="19">
        <v>0</v>
      </c>
      <c r="G29" s="7">
        <v>0</v>
      </c>
      <c r="H29" s="57">
        <v>0</v>
      </c>
      <c r="I29" s="29"/>
    </row>
    <row r="30" spans="1:9" ht="15">
      <c r="A30" s="33" t="s">
        <v>26</v>
      </c>
      <c r="B30" s="19">
        <v>52716</v>
      </c>
      <c r="C30" s="7">
        <v>17771</v>
      </c>
      <c r="D30" s="19">
        <v>51582</v>
      </c>
      <c r="E30" s="7">
        <v>47264</v>
      </c>
      <c r="F30" s="19">
        <v>49941</v>
      </c>
      <c r="G30" s="7">
        <v>15941</v>
      </c>
      <c r="H30" s="57">
        <f t="shared" ref="H30:H47" si="6">G30/F30*100</f>
        <v>31.919665204941833</v>
      </c>
      <c r="I30" s="29"/>
    </row>
    <row r="31" spans="1:9" ht="28.5">
      <c r="A31" s="34" t="s">
        <v>49</v>
      </c>
      <c r="B31" s="22">
        <f>B32</f>
        <v>399</v>
      </c>
      <c r="C31" s="22">
        <v>0</v>
      </c>
      <c r="D31" s="22">
        <f>D32</f>
        <v>399</v>
      </c>
      <c r="E31" s="11">
        <f>E32</f>
        <v>399</v>
      </c>
      <c r="F31" s="22">
        <f t="shared" ref="F31" si="7">F32</f>
        <v>31</v>
      </c>
      <c r="G31" s="22">
        <v>0</v>
      </c>
      <c r="H31" s="57">
        <f t="shared" si="6"/>
        <v>0</v>
      </c>
      <c r="I31" s="29"/>
    </row>
    <row r="32" spans="1:9" ht="15">
      <c r="A32" s="47" t="s">
        <v>57</v>
      </c>
      <c r="B32" s="19">
        <v>399</v>
      </c>
      <c r="C32" s="7">
        <v>0</v>
      </c>
      <c r="D32" s="19">
        <v>399</v>
      </c>
      <c r="E32" s="7">
        <v>399</v>
      </c>
      <c r="F32" s="19">
        <v>31</v>
      </c>
      <c r="G32" s="7">
        <v>0</v>
      </c>
      <c r="H32" s="57">
        <f t="shared" si="6"/>
        <v>0</v>
      </c>
      <c r="I32" s="29"/>
    </row>
    <row r="33" spans="1:9" ht="14.25">
      <c r="A33" s="34" t="s">
        <v>46</v>
      </c>
      <c r="B33" s="20">
        <f t="shared" ref="B33:C33" si="8">B34+B35+B36+B37+B38</f>
        <v>543489</v>
      </c>
      <c r="C33" s="20">
        <f t="shared" si="8"/>
        <v>325427</v>
      </c>
      <c r="D33" s="20">
        <f>D34+D35+D36+D37+D38</f>
        <v>570204</v>
      </c>
      <c r="E33" s="20">
        <f>E34+E35+E36+E37+E38</f>
        <v>564665</v>
      </c>
      <c r="F33" s="20">
        <f t="shared" ref="F33" si="9">F34+F35+F36+F37+F38</f>
        <v>609177</v>
      </c>
      <c r="G33" s="20">
        <f t="shared" ref="G33" si="10">G34+G35+G36+G37+G38</f>
        <v>409321</v>
      </c>
      <c r="H33" s="57">
        <f t="shared" si="6"/>
        <v>67.192458021231928</v>
      </c>
      <c r="I33" s="29"/>
    </row>
    <row r="34" spans="1:9" ht="15">
      <c r="A34" s="33" t="s">
        <v>27</v>
      </c>
      <c r="B34" s="19">
        <v>107846</v>
      </c>
      <c r="C34" s="7">
        <v>70236</v>
      </c>
      <c r="D34" s="19">
        <v>111965</v>
      </c>
      <c r="E34" s="7">
        <v>111824</v>
      </c>
      <c r="F34" s="19">
        <v>112904</v>
      </c>
      <c r="G34" s="7">
        <v>87511</v>
      </c>
      <c r="H34" s="57">
        <f t="shared" si="6"/>
        <v>77.509211365407779</v>
      </c>
      <c r="I34" s="29"/>
    </row>
    <row r="35" spans="1:9" ht="15">
      <c r="A35" s="33" t="s">
        <v>28</v>
      </c>
      <c r="B35" s="19">
        <v>368845</v>
      </c>
      <c r="C35" s="7">
        <v>219623</v>
      </c>
      <c r="D35" s="19">
        <v>389630</v>
      </c>
      <c r="E35" s="7">
        <v>389618</v>
      </c>
      <c r="F35" s="19">
        <v>423933</v>
      </c>
      <c r="G35" s="7">
        <v>278562</v>
      </c>
      <c r="H35" s="57">
        <f t="shared" si="6"/>
        <v>65.708968162421883</v>
      </c>
      <c r="I35" s="29"/>
    </row>
    <row r="36" spans="1:9" ht="15.75">
      <c r="A36" s="55" t="s">
        <v>71</v>
      </c>
      <c r="B36" s="19">
        <v>34366</v>
      </c>
      <c r="C36" s="7">
        <v>22268</v>
      </c>
      <c r="D36" s="19">
        <v>34032</v>
      </c>
      <c r="E36" s="7">
        <v>34032</v>
      </c>
      <c r="F36" s="19">
        <v>34706</v>
      </c>
      <c r="G36" s="7">
        <v>27570</v>
      </c>
      <c r="H36" s="57">
        <f t="shared" si="6"/>
        <v>79.438713767071974</v>
      </c>
      <c r="I36" s="29"/>
    </row>
    <row r="37" spans="1:9" ht="30">
      <c r="A37" s="33" t="s">
        <v>29</v>
      </c>
      <c r="B37" s="19">
        <v>9200</v>
      </c>
      <c r="C37" s="7">
        <v>4916</v>
      </c>
      <c r="D37" s="19">
        <v>9353</v>
      </c>
      <c r="E37" s="7">
        <v>9261</v>
      </c>
      <c r="F37" s="19">
        <v>1181</v>
      </c>
      <c r="G37" s="7">
        <v>646</v>
      </c>
      <c r="H37" s="57">
        <f t="shared" si="6"/>
        <v>54.69940728196444</v>
      </c>
      <c r="I37" s="29"/>
    </row>
    <row r="38" spans="1:9" ht="30">
      <c r="A38" s="33" t="s">
        <v>30</v>
      </c>
      <c r="B38" s="19">
        <v>23232</v>
      </c>
      <c r="C38" s="7">
        <v>8384</v>
      </c>
      <c r="D38" s="19">
        <v>25224</v>
      </c>
      <c r="E38" s="7">
        <v>19930</v>
      </c>
      <c r="F38" s="19">
        <v>36453</v>
      </c>
      <c r="G38" s="7">
        <v>15032</v>
      </c>
      <c r="H38" s="57">
        <f t="shared" si="6"/>
        <v>41.236660905823932</v>
      </c>
      <c r="I38" s="29"/>
    </row>
    <row r="39" spans="1:9" ht="33" customHeight="1">
      <c r="A39" s="34" t="s">
        <v>47</v>
      </c>
      <c r="B39" s="20">
        <f t="shared" ref="B39:C39" si="11">B40+B41+B42</f>
        <v>120655</v>
      </c>
      <c r="C39" s="20">
        <f t="shared" si="11"/>
        <v>80491</v>
      </c>
      <c r="D39" s="20">
        <f>D40+D41+D42</f>
        <v>131372</v>
      </c>
      <c r="E39" s="20">
        <f>E40+E41+E42</f>
        <v>131037</v>
      </c>
      <c r="F39" s="20">
        <f t="shared" ref="F39" si="12">F40+F41+F42</f>
        <v>132628</v>
      </c>
      <c r="G39" s="20">
        <f t="shared" ref="G39" si="13">G40+G41+G42</f>
        <v>82637</v>
      </c>
      <c r="H39" s="57">
        <f t="shared" si="6"/>
        <v>62.307355912778597</v>
      </c>
      <c r="I39" s="29"/>
    </row>
    <row r="40" spans="1:9" ht="15">
      <c r="A40" s="33" t="s">
        <v>31</v>
      </c>
      <c r="B40" s="19">
        <v>114356</v>
      </c>
      <c r="C40" s="7">
        <v>76599</v>
      </c>
      <c r="D40" s="19">
        <v>125010</v>
      </c>
      <c r="E40" s="7">
        <v>124815</v>
      </c>
      <c r="F40" s="19">
        <v>125751</v>
      </c>
      <c r="G40" s="7">
        <v>79317</v>
      </c>
      <c r="H40" s="57">
        <f t="shared" si="6"/>
        <v>63.074647517713579</v>
      </c>
      <c r="I40" s="29"/>
    </row>
    <row r="41" spans="1:9" ht="15">
      <c r="A41" s="33" t="s">
        <v>32</v>
      </c>
      <c r="B41" s="19">
        <v>3424</v>
      </c>
      <c r="C41" s="7">
        <v>2602</v>
      </c>
      <c r="D41" s="19">
        <v>3459</v>
      </c>
      <c r="E41" s="7">
        <v>3370</v>
      </c>
      <c r="F41" s="19">
        <v>3272</v>
      </c>
      <c r="G41" s="7">
        <v>1816</v>
      </c>
      <c r="H41" s="57">
        <f t="shared" si="6"/>
        <v>55.501222493887525</v>
      </c>
      <c r="I41" s="29"/>
    </row>
    <row r="42" spans="1:9" ht="30">
      <c r="A42" s="33" t="s">
        <v>51</v>
      </c>
      <c r="B42" s="19">
        <v>2875</v>
      </c>
      <c r="C42" s="40">
        <v>1290</v>
      </c>
      <c r="D42" s="19">
        <v>2903</v>
      </c>
      <c r="E42" s="40">
        <v>2852</v>
      </c>
      <c r="F42" s="19">
        <v>3605</v>
      </c>
      <c r="G42" s="40">
        <v>1504</v>
      </c>
      <c r="H42" s="57">
        <f t="shared" si="6"/>
        <v>41.719833564493754</v>
      </c>
      <c r="I42" s="29"/>
    </row>
    <row r="43" spans="1:9" ht="19.5" customHeight="1">
      <c r="A43" s="34" t="s">
        <v>60</v>
      </c>
      <c r="B43" s="20">
        <f t="shared" ref="B43:G43" si="14">B44</f>
        <v>311</v>
      </c>
      <c r="C43" s="20">
        <f t="shared" si="14"/>
        <v>150</v>
      </c>
      <c r="D43" s="20">
        <f>D44</f>
        <v>311</v>
      </c>
      <c r="E43" s="20">
        <f>E44</f>
        <v>310</v>
      </c>
      <c r="F43" s="20">
        <f t="shared" ref="F43" si="15">F44</f>
        <v>327</v>
      </c>
      <c r="G43" s="20">
        <f t="shared" si="14"/>
        <v>129</v>
      </c>
      <c r="H43" s="57">
        <f t="shared" si="6"/>
        <v>39.449541284403672</v>
      </c>
      <c r="I43" s="29"/>
    </row>
    <row r="44" spans="1:9" ht="30.75" customHeight="1">
      <c r="A44" s="33" t="s">
        <v>61</v>
      </c>
      <c r="B44" s="19">
        <v>311</v>
      </c>
      <c r="C44" s="7">
        <v>150</v>
      </c>
      <c r="D44" s="19">
        <v>311</v>
      </c>
      <c r="E44" s="7">
        <v>310</v>
      </c>
      <c r="F44" s="19">
        <v>327</v>
      </c>
      <c r="G44" s="7">
        <v>129</v>
      </c>
      <c r="H44" s="57">
        <f t="shared" si="6"/>
        <v>39.449541284403672</v>
      </c>
      <c r="I44" s="29"/>
    </row>
    <row r="45" spans="1:9" ht="14.25">
      <c r="A45" s="34" t="s">
        <v>48</v>
      </c>
      <c r="B45" s="20">
        <f>B46+B47+B48</f>
        <v>36536</v>
      </c>
      <c r="C45" s="20">
        <f>C46+C47+C48</f>
        <v>12389</v>
      </c>
      <c r="D45" s="20">
        <f>D47+D46+D48</f>
        <v>33541</v>
      </c>
      <c r="E45" s="20">
        <f>E46+E47+E48</f>
        <v>24764</v>
      </c>
      <c r="F45" s="20">
        <f>F46+F47+F48</f>
        <v>38907</v>
      </c>
      <c r="G45" s="20">
        <f>G46+G47+G48</f>
        <v>11120</v>
      </c>
      <c r="H45" s="57">
        <f t="shared" si="6"/>
        <v>28.580975145860641</v>
      </c>
      <c r="I45" s="29"/>
    </row>
    <row r="46" spans="1:9" ht="15">
      <c r="A46" s="33" t="s">
        <v>44</v>
      </c>
      <c r="B46" s="43">
        <v>2165</v>
      </c>
      <c r="C46" s="45">
        <v>148</v>
      </c>
      <c r="D46" s="43">
        <v>602</v>
      </c>
      <c r="E46" s="45">
        <v>602</v>
      </c>
      <c r="F46" s="43">
        <v>2527</v>
      </c>
      <c r="G46" s="45">
        <v>0</v>
      </c>
      <c r="H46" s="57">
        <f t="shared" si="6"/>
        <v>0</v>
      </c>
      <c r="I46" s="29"/>
    </row>
    <row r="47" spans="1:9" ht="15">
      <c r="A47" s="33" t="s">
        <v>33</v>
      </c>
      <c r="B47" s="19">
        <v>34371</v>
      </c>
      <c r="C47" s="7">
        <v>12241</v>
      </c>
      <c r="D47" s="19">
        <v>32939</v>
      </c>
      <c r="E47" s="7">
        <v>24162</v>
      </c>
      <c r="F47" s="19">
        <v>36380</v>
      </c>
      <c r="G47" s="7">
        <v>11120</v>
      </c>
      <c r="H47" s="57">
        <f t="shared" si="6"/>
        <v>30.566245189664652</v>
      </c>
      <c r="I47" s="29"/>
    </row>
    <row r="48" spans="1:9" ht="15">
      <c r="A48" s="35" t="s">
        <v>34</v>
      </c>
      <c r="B48" s="37">
        <v>0</v>
      </c>
      <c r="C48" s="36">
        <v>0</v>
      </c>
      <c r="D48" s="37">
        <v>0</v>
      </c>
      <c r="E48" s="36">
        <v>0</v>
      </c>
      <c r="F48" s="37">
        <v>0</v>
      </c>
      <c r="G48" s="36">
        <v>0</v>
      </c>
      <c r="H48" s="57">
        <v>0</v>
      </c>
      <c r="I48" s="29"/>
    </row>
    <row r="49" spans="1:9" ht="28.5">
      <c r="A49" s="56" t="s">
        <v>59</v>
      </c>
      <c r="B49" s="24">
        <f>B50</f>
        <v>41793</v>
      </c>
      <c r="C49" s="24">
        <f t="shared" ref="C49:G49" si="16">C50</f>
        <v>28418</v>
      </c>
      <c r="D49" s="24">
        <f>D50</f>
        <v>43347</v>
      </c>
      <c r="E49" s="24">
        <f>E50</f>
        <v>43088</v>
      </c>
      <c r="F49" s="24">
        <f t="shared" ref="F49" si="17">F50</f>
        <v>39852</v>
      </c>
      <c r="G49" s="24">
        <f t="shared" si="16"/>
        <v>26493</v>
      </c>
      <c r="H49" s="57">
        <f>G49/F49*100</f>
        <v>66.478470340258951</v>
      </c>
      <c r="I49" s="29"/>
    </row>
    <row r="50" spans="1:9" ht="15">
      <c r="A50" s="35" t="s">
        <v>52</v>
      </c>
      <c r="B50" s="37">
        <v>41793</v>
      </c>
      <c r="C50" s="36">
        <v>28418</v>
      </c>
      <c r="D50" s="37">
        <v>43347</v>
      </c>
      <c r="E50" s="36">
        <v>43088</v>
      </c>
      <c r="F50" s="37">
        <v>39852</v>
      </c>
      <c r="G50" s="36">
        <v>26493</v>
      </c>
      <c r="H50" s="59">
        <f>G50/F50*100</f>
        <v>66.478470340258951</v>
      </c>
      <c r="I50" s="29"/>
    </row>
    <row r="51" spans="1:9" ht="29.25" thickBot="1">
      <c r="A51" s="63" t="s">
        <v>69</v>
      </c>
      <c r="B51" s="8">
        <v>89</v>
      </c>
      <c r="C51" s="8">
        <v>89</v>
      </c>
      <c r="D51" s="8">
        <v>89</v>
      </c>
      <c r="E51" s="8">
        <v>89</v>
      </c>
      <c r="F51" s="8">
        <v>91</v>
      </c>
      <c r="G51" s="8">
        <v>91</v>
      </c>
      <c r="H51" s="62">
        <f>G51/F51*100</f>
        <v>100</v>
      </c>
      <c r="I51" s="29"/>
    </row>
    <row r="52" spans="1:9" ht="15.75" thickTop="1" thickBot="1">
      <c r="A52" s="60" t="s">
        <v>37</v>
      </c>
      <c r="B52" s="38">
        <f>B49+B45+B43+B39+B33+B31+B27+B17+B16+B7+B22+B51</f>
        <v>931912</v>
      </c>
      <c r="C52" s="61">
        <f>C49+C45+C43+C39+C33+C27+C22+C17+C16+C7+C31+C51</f>
        <v>515699</v>
      </c>
      <c r="D52" s="38">
        <f>D49+D45+D43+D39+D33+D31+D27+D17+D16+D7+D22+D51</f>
        <v>1003458</v>
      </c>
      <c r="E52" s="38">
        <f>E49+E45+E43+E39+E33+E31+E27+E17+E16+E7+E22+E51</f>
        <v>972058</v>
      </c>
      <c r="F52" s="38">
        <f>F49+F45+F43+F39+F33+F31+F27+F17+F16+F7+F22+F51</f>
        <v>1030232</v>
      </c>
      <c r="G52" s="61">
        <f>G49+G45+G43+G39+G33+G27+G22+G17+G16+G7+G31+G51</f>
        <v>610187</v>
      </c>
      <c r="H52" s="57">
        <f>G52/F52*100</f>
        <v>59.228115608911395</v>
      </c>
      <c r="I52" s="29"/>
    </row>
    <row r="53" spans="1:9" ht="0.75" customHeight="1" thickTop="1">
      <c r="B53" s="29"/>
      <c r="C53" s="29"/>
      <c r="D53" s="29"/>
      <c r="E53" s="29"/>
      <c r="F53" s="29"/>
      <c r="G53" s="29"/>
      <c r="H53" s="29"/>
      <c r="I53" s="29"/>
    </row>
    <row r="54" spans="1:9" ht="15.75">
      <c r="A54" s="39" t="s">
        <v>39</v>
      </c>
      <c r="B54" s="39"/>
      <c r="C54" s="39"/>
      <c r="D54" s="39"/>
      <c r="E54" s="39"/>
      <c r="F54" s="39"/>
      <c r="G54" s="39"/>
      <c r="H54" s="29"/>
      <c r="I54" s="29"/>
    </row>
    <row r="55" spans="1:9" ht="15.75">
      <c r="A55" s="39" t="s">
        <v>40</v>
      </c>
      <c r="B55" s="39"/>
      <c r="C55" s="39"/>
      <c r="D55" s="39"/>
      <c r="E55" s="39"/>
      <c r="F55" s="39" t="s">
        <v>41</v>
      </c>
      <c r="G55" s="39"/>
      <c r="H55" s="29"/>
      <c r="I55" s="29"/>
    </row>
    <row r="56" spans="1:9">
      <c r="H56" s="29"/>
      <c r="I56" s="29"/>
    </row>
    <row r="57" spans="1:9">
      <c r="B57" s="29"/>
      <c r="C57" s="29"/>
      <c r="D57" s="29"/>
      <c r="E57" s="29"/>
      <c r="F57" s="29"/>
      <c r="G57" s="29"/>
      <c r="H57" s="29"/>
      <c r="I57" s="29"/>
    </row>
    <row r="58" spans="1:9">
      <c r="B58" s="29"/>
      <c r="C58" s="29"/>
      <c r="D58" s="29"/>
      <c r="E58" s="29"/>
      <c r="F58" s="29"/>
      <c r="G58" s="29"/>
      <c r="H58" s="29"/>
      <c r="I58" s="29"/>
    </row>
    <row r="59" spans="1:9">
      <c r="B59" s="29"/>
      <c r="C59" s="29"/>
      <c r="D59" s="29"/>
      <c r="E59" s="29"/>
      <c r="F59" s="29"/>
      <c r="G59" s="29"/>
      <c r="H59" s="29"/>
      <c r="I59" s="29"/>
    </row>
    <row r="60" spans="1:9">
      <c r="B60" s="29"/>
      <c r="C60" s="29"/>
      <c r="D60" s="29"/>
      <c r="E60" s="29"/>
      <c r="F60" s="29"/>
      <c r="G60" s="29"/>
      <c r="H60" s="29"/>
      <c r="I60" s="29"/>
    </row>
    <row r="61" spans="1:9">
      <c r="B61" s="29"/>
      <c r="C61" s="29"/>
      <c r="D61" s="29"/>
      <c r="E61" s="29"/>
      <c r="F61" s="29"/>
      <c r="G61" s="29"/>
      <c r="H61" s="29"/>
      <c r="I61" s="29"/>
    </row>
    <row r="62" spans="1:9">
      <c r="B62" s="29"/>
      <c r="C62" s="29"/>
      <c r="D62" s="29"/>
      <c r="E62" s="29"/>
      <c r="F62" s="29"/>
      <c r="G62" s="29"/>
      <c r="H62" s="29"/>
      <c r="I62" s="29"/>
    </row>
    <row r="63" spans="1:9">
      <c r="B63" s="29"/>
      <c r="C63" s="29"/>
      <c r="D63" s="29"/>
      <c r="E63" s="29"/>
      <c r="F63" s="29"/>
      <c r="G63" s="29"/>
      <c r="H63" s="29"/>
      <c r="I63" s="29"/>
    </row>
    <row r="64" spans="1:9">
      <c r="B64" s="29"/>
      <c r="C64" s="29"/>
      <c r="D64" s="29"/>
      <c r="E64" s="29"/>
      <c r="F64" s="29"/>
      <c r="G64" s="29"/>
      <c r="H64" s="29"/>
      <c r="I64" s="29"/>
    </row>
    <row r="65" spans="2:9">
      <c r="B65" s="29"/>
      <c r="C65" s="29"/>
      <c r="D65" s="29"/>
      <c r="E65" s="29"/>
      <c r="F65" s="29"/>
      <c r="G65" s="29"/>
      <c r="H65" s="29"/>
      <c r="I65" s="29"/>
    </row>
    <row r="66" spans="2:9">
      <c r="B66" s="29"/>
      <c r="C66" s="29"/>
      <c r="D66" s="29"/>
      <c r="E66" s="29"/>
      <c r="F66" s="29"/>
      <c r="G66" s="29"/>
      <c r="H66" s="29"/>
      <c r="I66" s="29"/>
    </row>
    <row r="67" spans="2:9">
      <c r="B67" s="29"/>
      <c r="C67" s="29"/>
      <c r="D67" s="29"/>
      <c r="E67" s="29"/>
      <c r="F67" s="29"/>
      <c r="G67" s="29"/>
      <c r="H67" s="29"/>
      <c r="I67" s="29"/>
    </row>
    <row r="68" spans="2:9">
      <c r="B68" s="29"/>
      <c r="C68" s="29"/>
      <c r="D68" s="29"/>
      <c r="E68" s="29"/>
      <c r="F68" s="29"/>
      <c r="G68" s="29"/>
      <c r="H68" s="29"/>
      <c r="I68" s="29"/>
    </row>
    <row r="69" spans="2:9">
      <c r="B69" s="29"/>
      <c r="C69" s="29"/>
      <c r="D69" s="29"/>
      <c r="E69" s="29"/>
      <c r="F69" s="29"/>
      <c r="G69" s="29"/>
      <c r="H69" s="29"/>
      <c r="I69" s="29"/>
    </row>
    <row r="70" spans="2:9">
      <c r="B70" s="29"/>
      <c r="C70" s="29"/>
      <c r="D70" s="29"/>
      <c r="E70" s="29"/>
      <c r="F70" s="29"/>
      <c r="G70" s="29"/>
      <c r="H70" s="29"/>
      <c r="I70" s="29"/>
    </row>
    <row r="71" spans="2:9">
      <c r="B71" s="29"/>
      <c r="C71" s="29"/>
      <c r="D71" s="29"/>
      <c r="E71" s="29"/>
      <c r="F71" s="29"/>
      <c r="G71" s="29"/>
      <c r="H71" s="29"/>
      <c r="I71" s="29"/>
    </row>
    <row r="72" spans="2:9">
      <c r="B72" s="29"/>
      <c r="C72" s="29"/>
      <c r="D72" s="29"/>
      <c r="E72" s="29"/>
      <c r="F72" s="29"/>
      <c r="G72" s="29"/>
      <c r="H72" s="29"/>
      <c r="I72" s="29"/>
    </row>
    <row r="73" spans="2:9">
      <c r="B73" s="29"/>
      <c r="C73" s="29"/>
      <c r="D73" s="29"/>
      <c r="E73" s="29"/>
      <c r="F73" s="29"/>
      <c r="G73" s="29"/>
      <c r="H73" s="29"/>
      <c r="I73" s="29"/>
    </row>
    <row r="74" spans="2:9">
      <c r="B74" s="29"/>
      <c r="C74" s="29"/>
      <c r="D74" s="29"/>
      <c r="E74" s="29"/>
      <c r="F74" s="29"/>
      <c r="G74" s="29"/>
      <c r="H74" s="29"/>
      <c r="I74" s="29"/>
    </row>
    <row r="75" spans="2:9">
      <c r="B75" s="29"/>
      <c r="C75" s="29"/>
      <c r="D75" s="29"/>
      <c r="E75" s="29"/>
      <c r="F75" s="29"/>
      <c r="G75" s="29"/>
      <c r="H75" s="29"/>
      <c r="I75" s="29"/>
    </row>
    <row r="76" spans="2:9">
      <c r="B76" s="29"/>
      <c r="C76" s="29"/>
      <c r="D76" s="29"/>
      <c r="E76" s="29"/>
      <c r="F76" s="29"/>
      <c r="G76" s="29"/>
      <c r="H76" s="29"/>
      <c r="I76" s="29"/>
    </row>
    <row r="77" spans="2:9">
      <c r="B77" s="29"/>
      <c r="C77" s="29"/>
      <c r="D77" s="29"/>
      <c r="E77" s="29"/>
      <c r="F77" s="29"/>
      <c r="G77" s="29"/>
      <c r="H77" s="29"/>
      <c r="I77" s="29"/>
    </row>
    <row r="78" spans="2:9">
      <c r="B78" s="29"/>
      <c r="C78" s="29"/>
      <c r="D78" s="29"/>
      <c r="E78" s="29"/>
      <c r="F78" s="29"/>
      <c r="G78" s="29"/>
      <c r="H78" s="29"/>
      <c r="I78" s="29"/>
    </row>
    <row r="79" spans="2:9">
      <c r="B79" s="29"/>
      <c r="C79" s="29"/>
      <c r="D79" s="29"/>
      <c r="E79" s="29"/>
      <c r="F79" s="29"/>
      <c r="G79" s="29"/>
      <c r="H79" s="29"/>
      <c r="I79" s="29"/>
    </row>
    <row r="80" spans="2:9">
      <c r="B80" s="29"/>
      <c r="C80" s="29"/>
      <c r="D80" s="29"/>
      <c r="E80" s="29"/>
      <c r="F80" s="29"/>
      <c r="G80" s="29"/>
      <c r="H80" s="29"/>
      <c r="I80" s="29"/>
    </row>
    <row r="81" spans="2:9">
      <c r="B81" s="29"/>
      <c r="C81" s="29"/>
      <c r="D81" s="29"/>
      <c r="E81" s="29"/>
      <c r="F81" s="29"/>
      <c r="G81" s="29"/>
      <c r="H81" s="29"/>
      <c r="I81" s="29"/>
    </row>
    <row r="82" spans="2:9">
      <c r="B82" s="29"/>
      <c r="C82" s="29"/>
      <c r="D82" s="29"/>
      <c r="E82" s="29"/>
      <c r="F82" s="29"/>
      <c r="G82" s="29"/>
      <c r="H82" s="29"/>
      <c r="I82" s="29"/>
    </row>
    <row r="83" spans="2:9">
      <c r="B83" s="29"/>
      <c r="C83" s="29"/>
      <c r="D83" s="29"/>
      <c r="E83" s="29"/>
      <c r="F83" s="29"/>
      <c r="G83" s="29"/>
      <c r="H83" s="29"/>
      <c r="I83" s="29"/>
    </row>
    <row r="84" spans="2:9">
      <c r="B84" s="29"/>
      <c r="C84" s="29"/>
      <c r="D84" s="29"/>
      <c r="E84" s="29"/>
      <c r="F84" s="29"/>
      <c r="G84" s="29"/>
      <c r="H84" s="29"/>
      <c r="I84" s="29"/>
    </row>
    <row r="85" spans="2:9">
      <c r="B85" s="29"/>
      <c r="C85" s="29"/>
      <c r="D85" s="29"/>
      <c r="E85" s="29"/>
      <c r="F85" s="29"/>
      <c r="G85" s="29"/>
      <c r="H85" s="29"/>
      <c r="I85" s="29"/>
    </row>
    <row r="86" spans="2:9">
      <c r="B86" s="29"/>
      <c r="C86" s="29"/>
      <c r="D86" s="29"/>
      <c r="E86" s="29"/>
      <c r="F86" s="29"/>
      <c r="G86" s="29"/>
      <c r="H86" s="29"/>
      <c r="I86" s="29"/>
    </row>
    <row r="87" spans="2:9">
      <c r="B87" s="29"/>
      <c r="C87" s="29"/>
      <c r="D87" s="29"/>
      <c r="E87" s="29"/>
      <c r="F87" s="29"/>
      <c r="G87" s="29"/>
      <c r="H87" s="29"/>
      <c r="I87" s="29"/>
    </row>
    <row r="88" spans="2:9">
      <c r="B88" s="29"/>
      <c r="C88" s="29"/>
      <c r="D88" s="29"/>
      <c r="E88" s="29"/>
      <c r="F88" s="29"/>
      <c r="G88" s="29"/>
      <c r="H88" s="29"/>
      <c r="I88" s="29"/>
    </row>
    <row r="89" spans="2:9">
      <c r="B89" s="29"/>
      <c r="C89" s="29"/>
      <c r="D89" s="29"/>
      <c r="E89" s="29"/>
      <c r="F89" s="29"/>
      <c r="G89" s="29"/>
      <c r="H89" s="29"/>
      <c r="I89" s="29"/>
    </row>
  </sheetData>
  <mergeCells count="3">
    <mergeCell ref="A2:H2"/>
    <mergeCell ref="A3:H3"/>
    <mergeCell ref="A4:H4"/>
  </mergeCells>
  <phoneticPr fontId="5" type="noConversion"/>
  <printOptions horizontalCentered="1"/>
  <pageMargins left="0.78740157480314965" right="0.39370078740157483" top="0.22" bottom="0.26" header="0.17" footer="0.24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доходы за июнь 2023</vt:lpstr>
      <vt:lpstr>расходы за июнь 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alke-nii</dc:creator>
  <cp:lastModifiedBy>Алсу Билалова</cp:lastModifiedBy>
  <cp:lastPrinted>2023-07-06T07:22:25Z</cp:lastPrinted>
  <dcterms:created xsi:type="dcterms:W3CDTF">2009-09-08T15:59:57Z</dcterms:created>
  <dcterms:modified xsi:type="dcterms:W3CDTF">2023-07-06T08:08:59Z</dcterms:modified>
</cp:coreProperties>
</file>